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cuF01\Documents\000 SITE WEB DGSC nouveau - 2013\REFORME\documents pour lien - PAR et FAQ\Nouveau 06-2020 comptabilite\"/>
    </mc:Choice>
  </mc:AlternateContent>
  <bookViews>
    <workbookView xWindow="240" yWindow="96" windowWidth="11400" windowHeight="5388" tabRatio="739" activeTab="4"/>
  </bookViews>
  <sheets>
    <sheet name="Vbld" sheetId="4" r:id="rId1"/>
    <sheet name="AlgGeg" sheetId="11" r:id="rId2"/>
    <sheet name="OntvKrediet" sheetId="2" r:id="rId3"/>
    <sheet name="UitgKrediet" sheetId="5" r:id="rId4"/>
    <sheet name="OverzTab" sheetId="12" r:id="rId5"/>
    <sheet name="DivPar" sheetId="3" state="veryHidden" r:id="rId6"/>
    <sheet name="EC" sheetId="1" state="veryHidden" r:id="rId7"/>
  </sheets>
  <definedNames>
    <definedName name="_xlnm._FilterDatabase" localSheetId="6" hidden="1">EC!$A$1:$C$739</definedName>
    <definedName name="_xlnm._FilterDatabase" localSheetId="2" hidden="1">OntvKrediet!$A$4:$N$504</definedName>
    <definedName name="_xlnm._FilterDatabase" localSheetId="3" hidden="1">UitgKrediet!$A$4:$N$504</definedName>
    <definedName name="BezGrens">DivPar!$B$4:$B$7</definedName>
    <definedName name="EC">EC!$A$2:$A$739</definedName>
    <definedName name="EcGr">EC!$C$2:$C$739</definedName>
    <definedName name="Jaren">DivPar!$A$4:$A$18</definedName>
    <definedName name="JN">DivPar!$C$4:$C$5</definedName>
    <definedName name="OmEC">EC!$B$2:$B$739</definedName>
  </definedNames>
  <calcPr calcId="162913"/>
</workbook>
</file>

<file path=xl/calcChain.xml><?xml version="1.0" encoding="utf-8"?>
<calcChain xmlns="http://schemas.openxmlformats.org/spreadsheetml/2006/main">
  <c r="B67" i="11" l="1"/>
  <c r="B66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94" i="11"/>
  <c r="I70" i="11"/>
  <c r="I69" i="11"/>
  <c r="I68" i="11"/>
  <c r="I55" i="11"/>
  <c r="I31" i="11"/>
  <c r="I30" i="11"/>
  <c r="I29" i="11"/>
  <c r="I28" i="11"/>
  <c r="I27" i="1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Q6" i="2"/>
  <c r="Q7" i="2"/>
  <c r="Q10" i="2"/>
  <c r="Q17" i="2"/>
  <c r="Q23" i="2"/>
  <c r="Q25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230" i="5"/>
  <c r="Q231" i="5"/>
  <c r="Q232" i="5"/>
  <c r="Q233" i="5"/>
  <c r="Q234" i="5"/>
  <c r="Q235" i="5"/>
  <c r="Q236" i="5"/>
  <c r="Q237" i="5"/>
  <c r="Q238" i="5"/>
  <c r="Q239" i="5"/>
  <c r="Q240" i="5"/>
  <c r="Q241" i="5"/>
  <c r="Q242" i="5"/>
  <c r="Q243" i="5"/>
  <c r="Q244" i="5"/>
  <c r="Q245" i="5"/>
  <c r="Q246" i="5"/>
  <c r="Q247" i="5"/>
  <c r="Q248" i="5"/>
  <c r="Q249" i="5"/>
  <c r="Q250" i="5"/>
  <c r="Q251" i="5"/>
  <c r="Q252" i="5"/>
  <c r="Q253" i="5"/>
  <c r="Q254" i="5"/>
  <c r="Q255" i="5"/>
  <c r="Q256" i="5"/>
  <c r="Q257" i="5"/>
  <c r="Q258" i="5"/>
  <c r="Q259" i="5"/>
  <c r="Q260" i="5"/>
  <c r="Q261" i="5"/>
  <c r="Q262" i="5"/>
  <c r="Q263" i="5"/>
  <c r="Q264" i="5"/>
  <c r="Q265" i="5"/>
  <c r="Q266" i="5"/>
  <c r="Q267" i="5"/>
  <c r="Q268" i="5"/>
  <c r="Q269" i="5"/>
  <c r="Q270" i="5"/>
  <c r="Q271" i="5"/>
  <c r="Q272" i="5"/>
  <c r="Q273" i="5"/>
  <c r="Q274" i="5"/>
  <c r="Q275" i="5"/>
  <c r="Q276" i="5"/>
  <c r="Q277" i="5"/>
  <c r="Q278" i="5"/>
  <c r="Q279" i="5"/>
  <c r="Q280" i="5"/>
  <c r="Q281" i="5"/>
  <c r="Q282" i="5"/>
  <c r="Q283" i="5"/>
  <c r="Q284" i="5"/>
  <c r="Q285" i="5"/>
  <c r="Q286" i="5"/>
  <c r="Q287" i="5"/>
  <c r="Q288" i="5"/>
  <c r="Q289" i="5"/>
  <c r="Q290" i="5"/>
  <c r="Q291" i="5"/>
  <c r="Q292" i="5"/>
  <c r="Q293" i="5"/>
  <c r="Q294" i="5"/>
  <c r="Q295" i="5"/>
  <c r="Q296" i="5"/>
  <c r="Q297" i="5"/>
  <c r="Q298" i="5"/>
  <c r="Q299" i="5"/>
  <c r="Q300" i="5"/>
  <c r="Q301" i="5"/>
  <c r="Q302" i="5"/>
  <c r="Q303" i="5"/>
  <c r="Q304" i="5"/>
  <c r="Q305" i="5"/>
  <c r="Q306" i="5"/>
  <c r="Q307" i="5"/>
  <c r="Q308" i="5"/>
  <c r="Q309" i="5"/>
  <c r="Q310" i="5"/>
  <c r="Q311" i="5"/>
  <c r="Q312" i="5"/>
  <c r="Q313" i="5"/>
  <c r="Q314" i="5"/>
  <c r="Q315" i="5"/>
  <c r="Q316" i="5"/>
  <c r="Q317" i="5"/>
  <c r="Q318" i="5"/>
  <c r="Q319" i="5"/>
  <c r="Q320" i="5"/>
  <c r="Q321" i="5"/>
  <c r="Q322" i="5"/>
  <c r="Q323" i="5"/>
  <c r="Q324" i="5"/>
  <c r="Q325" i="5"/>
  <c r="Q326" i="5"/>
  <c r="Q327" i="5"/>
  <c r="Q328" i="5"/>
  <c r="Q329" i="5"/>
  <c r="Q330" i="5"/>
  <c r="Q331" i="5"/>
  <c r="Q332" i="5"/>
  <c r="Q333" i="5"/>
  <c r="Q334" i="5"/>
  <c r="Q335" i="5"/>
  <c r="Q336" i="5"/>
  <c r="Q337" i="5"/>
  <c r="Q338" i="5"/>
  <c r="Q339" i="5"/>
  <c r="Q340" i="5"/>
  <c r="Q341" i="5"/>
  <c r="Q342" i="5"/>
  <c r="Q343" i="5"/>
  <c r="Q344" i="5"/>
  <c r="Q345" i="5"/>
  <c r="Q346" i="5"/>
  <c r="Q347" i="5"/>
  <c r="Q348" i="5"/>
  <c r="Q349" i="5"/>
  <c r="Q350" i="5"/>
  <c r="Q351" i="5"/>
  <c r="Q352" i="5"/>
  <c r="Q353" i="5"/>
  <c r="Q354" i="5"/>
  <c r="Q355" i="5"/>
  <c r="Q356" i="5"/>
  <c r="Q357" i="5"/>
  <c r="Q358" i="5"/>
  <c r="Q359" i="5"/>
  <c r="Q360" i="5"/>
  <c r="Q361" i="5"/>
  <c r="Q362" i="5"/>
  <c r="Q363" i="5"/>
  <c r="Q364" i="5"/>
  <c r="Q365" i="5"/>
  <c r="Q366" i="5"/>
  <c r="Q367" i="5"/>
  <c r="Q368" i="5"/>
  <c r="Q369" i="5"/>
  <c r="Q370" i="5"/>
  <c r="Q371" i="5"/>
  <c r="Q372" i="5"/>
  <c r="Q373" i="5"/>
  <c r="Q374" i="5"/>
  <c r="Q375" i="5"/>
  <c r="Q376" i="5"/>
  <c r="Q377" i="5"/>
  <c r="Q378" i="5"/>
  <c r="Q379" i="5"/>
  <c r="Q380" i="5"/>
  <c r="Q381" i="5"/>
  <c r="Q382" i="5"/>
  <c r="Q383" i="5"/>
  <c r="Q384" i="5"/>
  <c r="Q385" i="5"/>
  <c r="Q386" i="5"/>
  <c r="Q387" i="5"/>
  <c r="Q388" i="5"/>
  <c r="Q389" i="5"/>
  <c r="Q390" i="5"/>
  <c r="Q391" i="5"/>
  <c r="Q392" i="5"/>
  <c r="Q393" i="5"/>
  <c r="Q394" i="5"/>
  <c r="Q395" i="5"/>
  <c r="Q396" i="5"/>
  <c r="Q397" i="5"/>
  <c r="Q398" i="5"/>
  <c r="Q399" i="5"/>
  <c r="Q400" i="5"/>
  <c r="Q401" i="5"/>
  <c r="Q402" i="5"/>
  <c r="Q403" i="5"/>
  <c r="Q404" i="5"/>
  <c r="Q405" i="5"/>
  <c r="Q406" i="5"/>
  <c r="Q407" i="5"/>
  <c r="Q408" i="5"/>
  <c r="Q409" i="5"/>
  <c r="Q410" i="5"/>
  <c r="Q411" i="5"/>
  <c r="Q412" i="5"/>
  <c r="Q413" i="5"/>
  <c r="Q414" i="5"/>
  <c r="Q415" i="5"/>
  <c r="Q416" i="5"/>
  <c r="Q417" i="5"/>
  <c r="Q418" i="5"/>
  <c r="Q419" i="5"/>
  <c r="Q420" i="5"/>
  <c r="Q421" i="5"/>
  <c r="Q422" i="5"/>
  <c r="Q423" i="5"/>
  <c r="Q424" i="5"/>
  <c r="Q425" i="5"/>
  <c r="Q426" i="5"/>
  <c r="Q427" i="5"/>
  <c r="Q428" i="5"/>
  <c r="Q429" i="5"/>
  <c r="Q430" i="5"/>
  <c r="Q431" i="5"/>
  <c r="Q432" i="5"/>
  <c r="Q433" i="5"/>
  <c r="Q434" i="5"/>
  <c r="Q435" i="5"/>
  <c r="Q436" i="5"/>
  <c r="Q437" i="5"/>
  <c r="Q438" i="5"/>
  <c r="Q439" i="5"/>
  <c r="Q440" i="5"/>
  <c r="Q441" i="5"/>
  <c r="Q442" i="5"/>
  <c r="Q443" i="5"/>
  <c r="Q444" i="5"/>
  <c r="Q445" i="5"/>
  <c r="Q446" i="5"/>
  <c r="Q447" i="5"/>
  <c r="Q448" i="5"/>
  <c r="Q449" i="5"/>
  <c r="Q450" i="5"/>
  <c r="Q451" i="5"/>
  <c r="Q452" i="5"/>
  <c r="Q453" i="5"/>
  <c r="Q454" i="5"/>
  <c r="Q455" i="5"/>
  <c r="Q456" i="5"/>
  <c r="Q457" i="5"/>
  <c r="Q458" i="5"/>
  <c r="Q459" i="5"/>
  <c r="Q460" i="5"/>
  <c r="Q461" i="5"/>
  <c r="Q462" i="5"/>
  <c r="Q463" i="5"/>
  <c r="Q464" i="5"/>
  <c r="Q465" i="5"/>
  <c r="Q466" i="5"/>
  <c r="Q467" i="5"/>
  <c r="Q468" i="5"/>
  <c r="Q469" i="5"/>
  <c r="Q470" i="5"/>
  <c r="Q471" i="5"/>
  <c r="Q472" i="5"/>
  <c r="Q473" i="5"/>
  <c r="Q474" i="5"/>
  <c r="Q475" i="5"/>
  <c r="Q476" i="5"/>
  <c r="Q477" i="5"/>
  <c r="Q478" i="5"/>
  <c r="Q479" i="5"/>
  <c r="Q480" i="5"/>
  <c r="Q481" i="5"/>
  <c r="Q482" i="5"/>
  <c r="Q483" i="5"/>
  <c r="Q484" i="5"/>
  <c r="Q485" i="5"/>
  <c r="Q486" i="5"/>
  <c r="Q487" i="5"/>
  <c r="Q488" i="5"/>
  <c r="Q489" i="5"/>
  <c r="Q490" i="5"/>
  <c r="Q491" i="5"/>
  <c r="Q492" i="5"/>
  <c r="Q493" i="5"/>
  <c r="Q494" i="5"/>
  <c r="Q495" i="5"/>
  <c r="Q496" i="5"/>
  <c r="Q497" i="5"/>
  <c r="Q498" i="5"/>
  <c r="Q499" i="5"/>
  <c r="Q500" i="5"/>
  <c r="Q501" i="5"/>
  <c r="Q502" i="5"/>
  <c r="Q503" i="5"/>
  <c r="Q504" i="5"/>
  <c r="T5" i="2"/>
  <c r="T6" i="2"/>
  <c r="T7" i="2"/>
  <c r="T8" i="2"/>
  <c r="Q8" i="2"/>
  <c r="T9" i="2"/>
  <c r="Q9" i="2"/>
  <c r="T10" i="2"/>
  <c r="T11" i="2"/>
  <c r="Q11" i="2"/>
  <c r="T12" i="2"/>
  <c r="Q12" i="2"/>
  <c r="T13" i="2"/>
  <c r="Q13" i="2"/>
  <c r="T14" i="2"/>
  <c r="Q14" i="2"/>
  <c r="T15" i="2"/>
  <c r="Q15" i="2"/>
  <c r="T16" i="2"/>
  <c r="Q16" i="2"/>
  <c r="T17" i="2"/>
  <c r="T18" i="2"/>
  <c r="Q18" i="2"/>
  <c r="T19" i="2"/>
  <c r="Q19" i="2"/>
  <c r="T20" i="2"/>
  <c r="Q20" i="2"/>
  <c r="T21" i="2"/>
  <c r="Q21" i="2"/>
  <c r="T22" i="2"/>
  <c r="Q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D5" i="2"/>
  <c r="R5" i="2" s="1"/>
  <c r="D6" i="2"/>
  <c r="R6" i="2" s="1"/>
  <c r="D7" i="2"/>
  <c r="R7" i="2" s="1"/>
  <c r="D8" i="2"/>
  <c r="R8" i="2" s="1"/>
  <c r="D9" i="2"/>
  <c r="R9" i="2" s="1"/>
  <c r="D10" i="2"/>
  <c r="R10" i="2" s="1"/>
  <c r="D11" i="2"/>
  <c r="R11" i="2" s="1"/>
  <c r="D12" i="2"/>
  <c r="R12" i="2" s="1"/>
  <c r="D13" i="2"/>
  <c r="R13" i="2" s="1"/>
  <c r="D14" i="2"/>
  <c r="R14" i="2" s="1"/>
  <c r="D15" i="2"/>
  <c r="R15" i="2" s="1"/>
  <c r="D16" i="2"/>
  <c r="R16" i="2" s="1"/>
  <c r="D17" i="2"/>
  <c r="D18" i="2"/>
  <c r="R18" i="2"/>
  <c r="D19" i="2"/>
  <c r="R19" i="2" s="1"/>
  <c r="D20" i="2"/>
  <c r="D21" i="2"/>
  <c r="R21" i="2" s="1"/>
  <c r="D22" i="2"/>
  <c r="R22" i="2" s="1"/>
  <c r="D23" i="2"/>
  <c r="R23" i="2" s="1"/>
  <c r="D24" i="2"/>
  <c r="R24" i="2" s="1"/>
  <c r="D25" i="2"/>
  <c r="D26" i="2"/>
  <c r="R26" i="2" s="1"/>
  <c r="D27" i="2"/>
  <c r="D28" i="2"/>
  <c r="D29" i="2"/>
  <c r="D30" i="2"/>
  <c r="R30" i="2" s="1"/>
  <c r="D31" i="2"/>
  <c r="D32" i="2"/>
  <c r="D33" i="2"/>
  <c r="D34" i="2"/>
  <c r="R34" i="2" s="1"/>
  <c r="D35" i="2"/>
  <c r="D36" i="2"/>
  <c r="D37" i="2"/>
  <c r="D38" i="2"/>
  <c r="R38" i="2" s="1"/>
  <c r="D39" i="2"/>
  <c r="D40" i="2"/>
  <c r="D41" i="2"/>
  <c r="D42" i="2"/>
  <c r="R42" i="2" s="1"/>
  <c r="D43" i="2"/>
  <c r="D44" i="2"/>
  <c r="D45" i="2"/>
  <c r="D46" i="2"/>
  <c r="R46" i="2" s="1"/>
  <c r="D47" i="2"/>
  <c r="D48" i="2"/>
  <c r="D49" i="2"/>
  <c r="D50" i="2"/>
  <c r="R50" i="2" s="1"/>
  <c r="D51" i="2"/>
  <c r="D52" i="2"/>
  <c r="D53" i="2"/>
  <c r="D54" i="2"/>
  <c r="R54" i="2" s="1"/>
  <c r="D55" i="2"/>
  <c r="D56" i="2"/>
  <c r="D57" i="2"/>
  <c r="D58" i="2"/>
  <c r="R58" i="2" s="1"/>
  <c r="D59" i="2"/>
  <c r="D60" i="2"/>
  <c r="D61" i="2"/>
  <c r="D62" i="2"/>
  <c r="R62" i="2" s="1"/>
  <c r="D63" i="2"/>
  <c r="D64" i="2"/>
  <c r="D65" i="2"/>
  <c r="D66" i="2"/>
  <c r="R66" i="2" s="1"/>
  <c r="D67" i="2"/>
  <c r="D68" i="2"/>
  <c r="D69" i="2"/>
  <c r="D70" i="2"/>
  <c r="R70" i="2" s="1"/>
  <c r="D71" i="2"/>
  <c r="D72" i="2"/>
  <c r="D73" i="2"/>
  <c r="D74" i="2"/>
  <c r="R74" i="2" s="1"/>
  <c r="D75" i="2"/>
  <c r="D76" i="2"/>
  <c r="R76" i="2" s="1"/>
  <c r="D77" i="2"/>
  <c r="D78" i="2"/>
  <c r="R78" i="2" s="1"/>
  <c r="D79" i="2"/>
  <c r="D80" i="2"/>
  <c r="D81" i="2"/>
  <c r="D82" i="2"/>
  <c r="R82" i="2"/>
  <c r="D83" i="2"/>
  <c r="D84" i="2"/>
  <c r="D85" i="2"/>
  <c r="D86" i="2"/>
  <c r="R86" i="2" s="1"/>
  <c r="D87" i="2"/>
  <c r="D88" i="2"/>
  <c r="D89" i="2"/>
  <c r="D90" i="2"/>
  <c r="R90" i="2" s="1"/>
  <c r="D91" i="2"/>
  <c r="D92" i="2"/>
  <c r="D93" i="2"/>
  <c r="D94" i="2"/>
  <c r="R94" i="2" s="1"/>
  <c r="D95" i="2"/>
  <c r="D96" i="2"/>
  <c r="D97" i="2"/>
  <c r="D98" i="2"/>
  <c r="R98" i="2" s="1"/>
  <c r="D99" i="2"/>
  <c r="D100" i="2"/>
  <c r="D101" i="2"/>
  <c r="D102" i="2"/>
  <c r="R102" i="2" s="1"/>
  <c r="D103" i="2"/>
  <c r="D104" i="2"/>
  <c r="D105" i="2"/>
  <c r="D106" i="2"/>
  <c r="R106" i="2" s="1"/>
  <c r="D107" i="2"/>
  <c r="D108" i="2"/>
  <c r="D109" i="2"/>
  <c r="D110" i="2"/>
  <c r="R110" i="2" s="1"/>
  <c r="D111" i="2"/>
  <c r="D112" i="2"/>
  <c r="D113" i="2"/>
  <c r="D114" i="2"/>
  <c r="R114" i="2" s="1"/>
  <c r="D115" i="2"/>
  <c r="D116" i="2"/>
  <c r="D117" i="2"/>
  <c r="D118" i="2"/>
  <c r="R118" i="2" s="1"/>
  <c r="D119" i="2"/>
  <c r="D120" i="2"/>
  <c r="D121" i="2"/>
  <c r="D122" i="2"/>
  <c r="R122" i="2" s="1"/>
  <c r="D123" i="2"/>
  <c r="D124" i="2"/>
  <c r="D125" i="2"/>
  <c r="D126" i="2"/>
  <c r="R126" i="2" s="1"/>
  <c r="D127" i="2"/>
  <c r="D128" i="2"/>
  <c r="D129" i="2"/>
  <c r="D130" i="2"/>
  <c r="R130" i="2" s="1"/>
  <c r="D131" i="2"/>
  <c r="D132" i="2"/>
  <c r="D133" i="2"/>
  <c r="D134" i="2"/>
  <c r="R134" i="2" s="1"/>
  <c r="D135" i="2"/>
  <c r="D136" i="2"/>
  <c r="D137" i="2"/>
  <c r="D138" i="2"/>
  <c r="R138" i="2" s="1"/>
  <c r="D139" i="2"/>
  <c r="D140" i="2"/>
  <c r="R140" i="2" s="1"/>
  <c r="D141" i="2"/>
  <c r="D142" i="2"/>
  <c r="R142" i="2" s="1"/>
  <c r="D143" i="2"/>
  <c r="D144" i="2"/>
  <c r="D145" i="2"/>
  <c r="D146" i="2"/>
  <c r="R146" i="2" s="1"/>
  <c r="D147" i="2"/>
  <c r="D148" i="2"/>
  <c r="D149" i="2"/>
  <c r="D150" i="2"/>
  <c r="R150" i="2" s="1"/>
  <c r="D151" i="2"/>
  <c r="D152" i="2"/>
  <c r="D153" i="2"/>
  <c r="D154" i="2"/>
  <c r="R154" i="2" s="1"/>
  <c r="D155" i="2"/>
  <c r="D156" i="2"/>
  <c r="D157" i="2"/>
  <c r="D158" i="2"/>
  <c r="R158" i="2" s="1"/>
  <c r="D159" i="2"/>
  <c r="D160" i="2"/>
  <c r="D161" i="2"/>
  <c r="D162" i="2"/>
  <c r="R162" i="2"/>
  <c r="D163" i="2"/>
  <c r="D164" i="2"/>
  <c r="D165" i="2"/>
  <c r="D166" i="2"/>
  <c r="R166" i="2" s="1"/>
  <c r="D167" i="2"/>
  <c r="D168" i="2"/>
  <c r="D169" i="2"/>
  <c r="D170" i="2"/>
  <c r="R170" i="2" s="1"/>
  <c r="D171" i="2"/>
  <c r="D172" i="2"/>
  <c r="D173" i="2"/>
  <c r="D174" i="2"/>
  <c r="R174" i="2" s="1"/>
  <c r="D175" i="2"/>
  <c r="D176" i="2"/>
  <c r="D177" i="2"/>
  <c r="D178" i="2"/>
  <c r="R178" i="2" s="1"/>
  <c r="D179" i="2"/>
  <c r="D180" i="2"/>
  <c r="D181" i="2"/>
  <c r="D182" i="2"/>
  <c r="R182" i="2" s="1"/>
  <c r="D183" i="2"/>
  <c r="D184" i="2"/>
  <c r="D185" i="2"/>
  <c r="D186" i="2"/>
  <c r="R186" i="2" s="1"/>
  <c r="D187" i="2"/>
  <c r="D188" i="2"/>
  <c r="D189" i="2"/>
  <c r="D190" i="2"/>
  <c r="R190" i="2" s="1"/>
  <c r="D191" i="2"/>
  <c r="D192" i="2"/>
  <c r="D193" i="2"/>
  <c r="D194" i="2"/>
  <c r="R194" i="2" s="1"/>
  <c r="D195" i="2"/>
  <c r="D196" i="2"/>
  <c r="D197" i="2"/>
  <c r="D198" i="2"/>
  <c r="R198" i="2" s="1"/>
  <c r="D199" i="2"/>
  <c r="D200" i="2"/>
  <c r="D201" i="2"/>
  <c r="D202" i="2"/>
  <c r="R202" i="2" s="1"/>
  <c r="D203" i="2"/>
  <c r="D204" i="2"/>
  <c r="R204" i="2" s="1"/>
  <c r="D205" i="2"/>
  <c r="D206" i="2"/>
  <c r="R206" i="2" s="1"/>
  <c r="D207" i="2"/>
  <c r="D208" i="2"/>
  <c r="D209" i="2"/>
  <c r="D210" i="2"/>
  <c r="R210" i="2"/>
  <c r="D211" i="2"/>
  <c r="D212" i="2"/>
  <c r="D213" i="2"/>
  <c r="D214" i="2"/>
  <c r="R214" i="2" s="1"/>
  <c r="D215" i="2"/>
  <c r="D216" i="2"/>
  <c r="D217" i="2"/>
  <c r="D218" i="2"/>
  <c r="R218" i="2" s="1"/>
  <c r="D219" i="2"/>
  <c r="D220" i="2"/>
  <c r="D221" i="2"/>
  <c r="D222" i="2"/>
  <c r="R222" i="2" s="1"/>
  <c r="D223" i="2"/>
  <c r="D224" i="2"/>
  <c r="D225" i="2"/>
  <c r="D226" i="2"/>
  <c r="R226" i="2"/>
  <c r="D227" i="2"/>
  <c r="D228" i="2"/>
  <c r="D229" i="2"/>
  <c r="D230" i="2"/>
  <c r="R230" i="2" s="1"/>
  <c r="D231" i="2"/>
  <c r="D232" i="2"/>
  <c r="D233" i="2"/>
  <c r="D234" i="2"/>
  <c r="R234" i="2" s="1"/>
  <c r="D235" i="2"/>
  <c r="D236" i="2"/>
  <c r="R236" i="2" s="1"/>
  <c r="D237" i="2"/>
  <c r="D238" i="2"/>
  <c r="R238" i="2" s="1"/>
  <c r="D239" i="2"/>
  <c r="D240" i="2"/>
  <c r="D241" i="2"/>
  <c r="D242" i="2"/>
  <c r="R242" i="2"/>
  <c r="D243" i="2"/>
  <c r="D244" i="2"/>
  <c r="D245" i="2"/>
  <c r="D246" i="2"/>
  <c r="R246" i="2" s="1"/>
  <c r="D247" i="2"/>
  <c r="D248" i="2"/>
  <c r="D249" i="2"/>
  <c r="D250" i="2"/>
  <c r="R250" i="2" s="1"/>
  <c r="D251" i="2"/>
  <c r="D252" i="2"/>
  <c r="D253" i="2"/>
  <c r="D254" i="2"/>
  <c r="R254" i="2" s="1"/>
  <c r="D255" i="2"/>
  <c r="D256" i="2"/>
  <c r="D257" i="2"/>
  <c r="D258" i="2"/>
  <c r="R258" i="2"/>
  <c r="D259" i="2"/>
  <c r="D260" i="2"/>
  <c r="D261" i="2"/>
  <c r="D262" i="2"/>
  <c r="R262" i="2" s="1"/>
  <c r="D263" i="2"/>
  <c r="D264" i="2"/>
  <c r="D265" i="2"/>
  <c r="D266" i="2"/>
  <c r="R266" i="2" s="1"/>
  <c r="D267" i="2"/>
  <c r="D268" i="2"/>
  <c r="R268" i="2" s="1"/>
  <c r="D269" i="2"/>
  <c r="D270" i="2"/>
  <c r="R270" i="2" s="1"/>
  <c r="D271" i="2"/>
  <c r="D272" i="2"/>
  <c r="D273" i="2"/>
  <c r="D274" i="2"/>
  <c r="R274" i="2"/>
  <c r="D275" i="2"/>
  <c r="D276" i="2"/>
  <c r="D277" i="2"/>
  <c r="D278" i="2"/>
  <c r="R278" i="2" s="1"/>
  <c r="D279" i="2"/>
  <c r="D280" i="2"/>
  <c r="D281" i="2"/>
  <c r="D282" i="2"/>
  <c r="R282" i="2" s="1"/>
  <c r="D283" i="2"/>
  <c r="D284" i="2"/>
  <c r="D285" i="2"/>
  <c r="D286" i="2"/>
  <c r="R286" i="2" s="1"/>
  <c r="D287" i="2"/>
  <c r="D288" i="2"/>
  <c r="D289" i="2"/>
  <c r="D290" i="2"/>
  <c r="R290" i="2"/>
  <c r="D291" i="2"/>
  <c r="D292" i="2"/>
  <c r="D293" i="2"/>
  <c r="D294" i="2"/>
  <c r="R294" i="2" s="1"/>
  <c r="D295" i="2"/>
  <c r="D296" i="2"/>
  <c r="D297" i="2"/>
  <c r="D298" i="2"/>
  <c r="R298" i="2" s="1"/>
  <c r="D299" i="2"/>
  <c r="D300" i="2"/>
  <c r="R300" i="2" s="1"/>
  <c r="D301" i="2"/>
  <c r="D302" i="2"/>
  <c r="R302" i="2" s="1"/>
  <c r="D303" i="2"/>
  <c r="D304" i="2"/>
  <c r="D305" i="2"/>
  <c r="D306" i="2"/>
  <c r="R306" i="2"/>
  <c r="D307" i="2"/>
  <c r="D308" i="2"/>
  <c r="D309" i="2"/>
  <c r="D310" i="2"/>
  <c r="R310" i="2" s="1"/>
  <c r="D311" i="2"/>
  <c r="D312" i="2"/>
  <c r="D313" i="2"/>
  <c r="D314" i="2"/>
  <c r="R314" i="2" s="1"/>
  <c r="D315" i="2"/>
  <c r="D316" i="2"/>
  <c r="D317" i="2"/>
  <c r="D318" i="2"/>
  <c r="R318" i="2" s="1"/>
  <c r="D319" i="2"/>
  <c r="D320" i="2"/>
  <c r="D321" i="2"/>
  <c r="D322" i="2"/>
  <c r="R322" i="2"/>
  <c r="D323" i="2"/>
  <c r="D324" i="2"/>
  <c r="D325" i="2"/>
  <c r="D326" i="2"/>
  <c r="R326" i="2" s="1"/>
  <c r="D327" i="2"/>
  <c r="D328" i="2"/>
  <c r="D329" i="2"/>
  <c r="D330" i="2"/>
  <c r="R330" i="2" s="1"/>
  <c r="D331" i="2"/>
  <c r="D332" i="2"/>
  <c r="R332" i="2" s="1"/>
  <c r="D333" i="2"/>
  <c r="D334" i="2"/>
  <c r="R334" i="2" s="1"/>
  <c r="D335" i="2"/>
  <c r="D336" i="2"/>
  <c r="D337" i="2"/>
  <c r="D338" i="2"/>
  <c r="R338" i="2"/>
  <c r="D339" i="2"/>
  <c r="D340" i="2"/>
  <c r="D341" i="2"/>
  <c r="D342" i="2"/>
  <c r="R342" i="2" s="1"/>
  <c r="D343" i="2"/>
  <c r="D344" i="2"/>
  <c r="D345" i="2"/>
  <c r="D346" i="2"/>
  <c r="R346" i="2" s="1"/>
  <c r="D347" i="2"/>
  <c r="D348" i="2"/>
  <c r="D349" i="2"/>
  <c r="D350" i="2"/>
  <c r="R350" i="2" s="1"/>
  <c r="D351" i="2"/>
  <c r="D352" i="2"/>
  <c r="D353" i="2"/>
  <c r="D354" i="2"/>
  <c r="R354" i="2"/>
  <c r="D355" i="2"/>
  <c r="D356" i="2"/>
  <c r="D357" i="2"/>
  <c r="D358" i="2"/>
  <c r="R358" i="2" s="1"/>
  <c r="D359" i="2"/>
  <c r="D360" i="2"/>
  <c r="D361" i="2"/>
  <c r="D362" i="2"/>
  <c r="R362" i="2" s="1"/>
  <c r="D363" i="2"/>
  <c r="D364" i="2"/>
  <c r="R364" i="2" s="1"/>
  <c r="D365" i="2"/>
  <c r="D366" i="2"/>
  <c r="R366" i="2" s="1"/>
  <c r="D367" i="2"/>
  <c r="D368" i="2"/>
  <c r="D369" i="2"/>
  <c r="D370" i="2"/>
  <c r="R370" i="2"/>
  <c r="D371" i="2"/>
  <c r="D372" i="2"/>
  <c r="D373" i="2"/>
  <c r="D374" i="2"/>
  <c r="R374" i="2" s="1"/>
  <c r="D375" i="2"/>
  <c r="D376" i="2"/>
  <c r="D377" i="2"/>
  <c r="D378" i="2"/>
  <c r="R378" i="2" s="1"/>
  <c r="D379" i="2"/>
  <c r="D380" i="2"/>
  <c r="D381" i="2"/>
  <c r="D382" i="2"/>
  <c r="R382" i="2" s="1"/>
  <c r="D383" i="2"/>
  <c r="D384" i="2"/>
  <c r="D385" i="2"/>
  <c r="D386" i="2"/>
  <c r="R386" i="2"/>
  <c r="D387" i="2"/>
  <c r="D388" i="2"/>
  <c r="D389" i="2"/>
  <c r="D390" i="2"/>
  <c r="R390" i="2" s="1"/>
  <c r="D391" i="2"/>
  <c r="D392" i="2"/>
  <c r="D393" i="2"/>
  <c r="D394" i="2"/>
  <c r="R394" i="2" s="1"/>
  <c r="D395" i="2"/>
  <c r="D396" i="2"/>
  <c r="R396" i="2" s="1"/>
  <c r="D397" i="2"/>
  <c r="D398" i="2"/>
  <c r="R398" i="2" s="1"/>
  <c r="D399" i="2"/>
  <c r="D400" i="2"/>
  <c r="D401" i="2"/>
  <c r="D402" i="2"/>
  <c r="R402" i="2"/>
  <c r="D403" i="2"/>
  <c r="D404" i="2"/>
  <c r="D405" i="2"/>
  <c r="D406" i="2"/>
  <c r="R406" i="2" s="1"/>
  <c r="D407" i="2"/>
  <c r="D408" i="2"/>
  <c r="D409" i="2"/>
  <c r="D410" i="2"/>
  <c r="R410" i="2" s="1"/>
  <c r="D411" i="2"/>
  <c r="D412" i="2"/>
  <c r="D413" i="2"/>
  <c r="D414" i="2"/>
  <c r="R414" i="2" s="1"/>
  <c r="D415" i="2"/>
  <c r="D416" i="2"/>
  <c r="D417" i="2"/>
  <c r="D418" i="2"/>
  <c r="R418" i="2"/>
  <c r="D419" i="2"/>
  <c r="D420" i="2"/>
  <c r="D421" i="2"/>
  <c r="D422" i="2"/>
  <c r="R422" i="2" s="1"/>
  <c r="D423" i="2"/>
  <c r="D424" i="2"/>
  <c r="D425" i="2"/>
  <c r="D426" i="2"/>
  <c r="R426" i="2" s="1"/>
  <c r="D427" i="2"/>
  <c r="D428" i="2"/>
  <c r="R428" i="2" s="1"/>
  <c r="D429" i="2"/>
  <c r="D430" i="2"/>
  <c r="R430" i="2" s="1"/>
  <c r="D431" i="2"/>
  <c r="D432" i="2"/>
  <c r="D433" i="2"/>
  <c r="D434" i="2"/>
  <c r="R434" i="2"/>
  <c r="D435" i="2"/>
  <c r="D436" i="2"/>
  <c r="D437" i="2"/>
  <c r="D438" i="2"/>
  <c r="R438" i="2" s="1"/>
  <c r="D439" i="2"/>
  <c r="D440" i="2"/>
  <c r="D441" i="2"/>
  <c r="D442" i="2"/>
  <c r="R442" i="2" s="1"/>
  <c r="D443" i="2"/>
  <c r="D444" i="2"/>
  <c r="D445" i="2"/>
  <c r="D446" i="2"/>
  <c r="R446" i="2" s="1"/>
  <c r="D447" i="2"/>
  <c r="D448" i="2"/>
  <c r="D449" i="2"/>
  <c r="D450" i="2"/>
  <c r="R450" i="2"/>
  <c r="D451" i="2"/>
  <c r="D452" i="2"/>
  <c r="D453" i="2"/>
  <c r="D454" i="2"/>
  <c r="R454" i="2" s="1"/>
  <c r="D455" i="2"/>
  <c r="D456" i="2"/>
  <c r="D457" i="2"/>
  <c r="D458" i="2"/>
  <c r="R458" i="2" s="1"/>
  <c r="D459" i="2"/>
  <c r="D460" i="2"/>
  <c r="R460" i="2" s="1"/>
  <c r="D461" i="2"/>
  <c r="D462" i="2"/>
  <c r="R462" i="2" s="1"/>
  <c r="D463" i="2"/>
  <c r="D464" i="2"/>
  <c r="D465" i="2"/>
  <c r="D466" i="2"/>
  <c r="R466" i="2"/>
  <c r="D467" i="2"/>
  <c r="D468" i="2"/>
  <c r="D469" i="2"/>
  <c r="D470" i="2"/>
  <c r="R470" i="2" s="1"/>
  <c r="D471" i="2"/>
  <c r="D472" i="2"/>
  <c r="D473" i="2"/>
  <c r="D474" i="2"/>
  <c r="R474" i="2" s="1"/>
  <c r="D475" i="2"/>
  <c r="D476" i="2"/>
  <c r="D477" i="2"/>
  <c r="D478" i="2"/>
  <c r="R478" i="2" s="1"/>
  <c r="D479" i="2"/>
  <c r="D480" i="2"/>
  <c r="D481" i="2"/>
  <c r="D482" i="2"/>
  <c r="R482" i="2"/>
  <c r="D483" i="2"/>
  <c r="D484" i="2"/>
  <c r="D485" i="2"/>
  <c r="D486" i="2"/>
  <c r="R486" i="2" s="1"/>
  <c r="D487" i="2"/>
  <c r="D488" i="2"/>
  <c r="D489" i="2"/>
  <c r="D490" i="2"/>
  <c r="R490" i="2" s="1"/>
  <c r="D491" i="2"/>
  <c r="D492" i="2"/>
  <c r="R492" i="2" s="1"/>
  <c r="D493" i="2"/>
  <c r="D494" i="2"/>
  <c r="R494" i="2" s="1"/>
  <c r="D495" i="2"/>
  <c r="D496" i="2"/>
  <c r="D497" i="2"/>
  <c r="D498" i="2"/>
  <c r="R498" i="2"/>
  <c r="D499" i="2"/>
  <c r="D500" i="2"/>
  <c r="D501" i="2"/>
  <c r="D502" i="2"/>
  <c r="R502" i="2" s="1"/>
  <c r="D503" i="2"/>
  <c r="D504" i="2"/>
  <c r="T5" i="5"/>
  <c r="E5" i="5"/>
  <c r="T6" i="5"/>
  <c r="Q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T116" i="5"/>
  <c r="T117" i="5"/>
  <c r="T118" i="5"/>
  <c r="T119" i="5"/>
  <c r="T120" i="5"/>
  <c r="T121" i="5"/>
  <c r="T122" i="5"/>
  <c r="T123" i="5"/>
  <c r="T124" i="5"/>
  <c r="T125" i="5"/>
  <c r="T126" i="5"/>
  <c r="T127" i="5"/>
  <c r="T128" i="5"/>
  <c r="T129" i="5"/>
  <c r="T130" i="5"/>
  <c r="T131" i="5"/>
  <c r="T132" i="5"/>
  <c r="T133" i="5"/>
  <c r="T134" i="5"/>
  <c r="T135" i="5"/>
  <c r="T136" i="5"/>
  <c r="T137" i="5"/>
  <c r="T138" i="5"/>
  <c r="T139" i="5"/>
  <c r="T140" i="5"/>
  <c r="T141" i="5"/>
  <c r="T142" i="5"/>
  <c r="T143" i="5"/>
  <c r="T144" i="5"/>
  <c r="T145" i="5"/>
  <c r="T146" i="5"/>
  <c r="T147" i="5"/>
  <c r="T148" i="5"/>
  <c r="T149" i="5"/>
  <c r="T150" i="5"/>
  <c r="T151" i="5"/>
  <c r="T152" i="5"/>
  <c r="T153" i="5"/>
  <c r="T154" i="5"/>
  <c r="T155" i="5"/>
  <c r="T156" i="5"/>
  <c r="T157" i="5"/>
  <c r="T158" i="5"/>
  <c r="T159" i="5"/>
  <c r="T160" i="5"/>
  <c r="T161" i="5"/>
  <c r="T162" i="5"/>
  <c r="T163" i="5"/>
  <c r="T164" i="5"/>
  <c r="T165" i="5"/>
  <c r="T166" i="5"/>
  <c r="T167" i="5"/>
  <c r="T168" i="5"/>
  <c r="T169" i="5"/>
  <c r="T170" i="5"/>
  <c r="T171" i="5"/>
  <c r="T172" i="5"/>
  <c r="T173" i="5"/>
  <c r="T174" i="5"/>
  <c r="T175" i="5"/>
  <c r="T176" i="5"/>
  <c r="T177" i="5"/>
  <c r="T178" i="5"/>
  <c r="T179" i="5"/>
  <c r="T180" i="5"/>
  <c r="T181" i="5"/>
  <c r="T182" i="5"/>
  <c r="T183" i="5"/>
  <c r="T184" i="5"/>
  <c r="T185" i="5"/>
  <c r="T186" i="5"/>
  <c r="T187" i="5"/>
  <c r="T188" i="5"/>
  <c r="T189" i="5"/>
  <c r="T190" i="5"/>
  <c r="T191" i="5"/>
  <c r="T192" i="5"/>
  <c r="T193" i="5"/>
  <c r="T194" i="5"/>
  <c r="T195" i="5"/>
  <c r="T196" i="5"/>
  <c r="T197" i="5"/>
  <c r="T198" i="5"/>
  <c r="T199" i="5"/>
  <c r="T200" i="5"/>
  <c r="T201" i="5"/>
  <c r="T202" i="5"/>
  <c r="T203" i="5"/>
  <c r="T204" i="5"/>
  <c r="T205" i="5"/>
  <c r="T206" i="5"/>
  <c r="T207" i="5"/>
  <c r="T208" i="5"/>
  <c r="T209" i="5"/>
  <c r="T210" i="5"/>
  <c r="T211" i="5"/>
  <c r="T212" i="5"/>
  <c r="T213" i="5"/>
  <c r="T214" i="5"/>
  <c r="T215" i="5"/>
  <c r="T216" i="5"/>
  <c r="T217" i="5"/>
  <c r="T218" i="5"/>
  <c r="T219" i="5"/>
  <c r="T220" i="5"/>
  <c r="T221" i="5"/>
  <c r="T222" i="5"/>
  <c r="T223" i="5"/>
  <c r="T224" i="5"/>
  <c r="T225" i="5"/>
  <c r="T226" i="5"/>
  <c r="T227" i="5"/>
  <c r="T228" i="5"/>
  <c r="T229" i="5"/>
  <c r="T230" i="5"/>
  <c r="T231" i="5"/>
  <c r="T232" i="5"/>
  <c r="T233" i="5"/>
  <c r="T234" i="5"/>
  <c r="T235" i="5"/>
  <c r="T236" i="5"/>
  <c r="T237" i="5"/>
  <c r="T238" i="5"/>
  <c r="T239" i="5"/>
  <c r="T240" i="5"/>
  <c r="T241" i="5"/>
  <c r="T242" i="5"/>
  <c r="T243" i="5"/>
  <c r="T244" i="5"/>
  <c r="T245" i="5"/>
  <c r="T246" i="5"/>
  <c r="T247" i="5"/>
  <c r="T248" i="5"/>
  <c r="T249" i="5"/>
  <c r="T250" i="5"/>
  <c r="T251" i="5"/>
  <c r="T252" i="5"/>
  <c r="T253" i="5"/>
  <c r="T254" i="5"/>
  <c r="T255" i="5"/>
  <c r="T256" i="5"/>
  <c r="T257" i="5"/>
  <c r="T258" i="5"/>
  <c r="T259" i="5"/>
  <c r="T260" i="5"/>
  <c r="T261" i="5"/>
  <c r="T262" i="5"/>
  <c r="T263" i="5"/>
  <c r="T264" i="5"/>
  <c r="T265" i="5"/>
  <c r="T266" i="5"/>
  <c r="T267" i="5"/>
  <c r="T268" i="5"/>
  <c r="T269" i="5"/>
  <c r="T270" i="5"/>
  <c r="T271" i="5"/>
  <c r="T272" i="5"/>
  <c r="T273" i="5"/>
  <c r="T274" i="5"/>
  <c r="T275" i="5"/>
  <c r="T276" i="5"/>
  <c r="T277" i="5"/>
  <c r="T278" i="5"/>
  <c r="T279" i="5"/>
  <c r="T280" i="5"/>
  <c r="T281" i="5"/>
  <c r="T282" i="5"/>
  <c r="T283" i="5"/>
  <c r="T284" i="5"/>
  <c r="T285" i="5"/>
  <c r="T286" i="5"/>
  <c r="T287" i="5"/>
  <c r="T288" i="5"/>
  <c r="T289" i="5"/>
  <c r="T290" i="5"/>
  <c r="T291" i="5"/>
  <c r="T292" i="5"/>
  <c r="T293" i="5"/>
  <c r="T294" i="5"/>
  <c r="T295" i="5"/>
  <c r="T296" i="5"/>
  <c r="T297" i="5"/>
  <c r="T298" i="5"/>
  <c r="T299" i="5"/>
  <c r="T300" i="5"/>
  <c r="T301" i="5"/>
  <c r="T302" i="5"/>
  <c r="T303" i="5"/>
  <c r="T304" i="5"/>
  <c r="T305" i="5"/>
  <c r="T306" i="5"/>
  <c r="T307" i="5"/>
  <c r="T308" i="5"/>
  <c r="T309" i="5"/>
  <c r="T310" i="5"/>
  <c r="T311" i="5"/>
  <c r="T312" i="5"/>
  <c r="T313" i="5"/>
  <c r="T314" i="5"/>
  <c r="T315" i="5"/>
  <c r="T316" i="5"/>
  <c r="T317" i="5"/>
  <c r="T318" i="5"/>
  <c r="T319" i="5"/>
  <c r="T320" i="5"/>
  <c r="T321" i="5"/>
  <c r="T322" i="5"/>
  <c r="T323" i="5"/>
  <c r="T324" i="5"/>
  <c r="T325" i="5"/>
  <c r="T326" i="5"/>
  <c r="T327" i="5"/>
  <c r="T328" i="5"/>
  <c r="T329" i="5"/>
  <c r="T330" i="5"/>
  <c r="T331" i="5"/>
  <c r="T332" i="5"/>
  <c r="T333" i="5"/>
  <c r="T334" i="5"/>
  <c r="T335" i="5"/>
  <c r="T336" i="5"/>
  <c r="T337" i="5"/>
  <c r="T338" i="5"/>
  <c r="T339" i="5"/>
  <c r="T340" i="5"/>
  <c r="T341" i="5"/>
  <c r="T342" i="5"/>
  <c r="T343" i="5"/>
  <c r="T344" i="5"/>
  <c r="T345" i="5"/>
  <c r="T346" i="5"/>
  <c r="T347" i="5"/>
  <c r="T348" i="5"/>
  <c r="T349" i="5"/>
  <c r="T350" i="5"/>
  <c r="T351" i="5"/>
  <c r="T352" i="5"/>
  <c r="T353" i="5"/>
  <c r="T354" i="5"/>
  <c r="T355" i="5"/>
  <c r="T356" i="5"/>
  <c r="T357" i="5"/>
  <c r="T358" i="5"/>
  <c r="T359" i="5"/>
  <c r="T360" i="5"/>
  <c r="T361" i="5"/>
  <c r="T362" i="5"/>
  <c r="T363" i="5"/>
  <c r="T364" i="5"/>
  <c r="T365" i="5"/>
  <c r="T366" i="5"/>
  <c r="T367" i="5"/>
  <c r="T368" i="5"/>
  <c r="T369" i="5"/>
  <c r="T370" i="5"/>
  <c r="T371" i="5"/>
  <c r="T372" i="5"/>
  <c r="T373" i="5"/>
  <c r="T374" i="5"/>
  <c r="T375" i="5"/>
  <c r="T376" i="5"/>
  <c r="T377" i="5"/>
  <c r="T378" i="5"/>
  <c r="T379" i="5"/>
  <c r="T380" i="5"/>
  <c r="T381" i="5"/>
  <c r="T382" i="5"/>
  <c r="T383" i="5"/>
  <c r="T384" i="5"/>
  <c r="T385" i="5"/>
  <c r="T386" i="5"/>
  <c r="T387" i="5"/>
  <c r="T388" i="5"/>
  <c r="T389" i="5"/>
  <c r="T390" i="5"/>
  <c r="T391" i="5"/>
  <c r="T392" i="5"/>
  <c r="T393" i="5"/>
  <c r="T394" i="5"/>
  <c r="T395" i="5"/>
  <c r="T396" i="5"/>
  <c r="T397" i="5"/>
  <c r="T398" i="5"/>
  <c r="T399" i="5"/>
  <c r="T400" i="5"/>
  <c r="T401" i="5"/>
  <c r="T402" i="5"/>
  <c r="T403" i="5"/>
  <c r="T404" i="5"/>
  <c r="T405" i="5"/>
  <c r="T406" i="5"/>
  <c r="T407" i="5"/>
  <c r="T408" i="5"/>
  <c r="T409" i="5"/>
  <c r="T410" i="5"/>
  <c r="T411" i="5"/>
  <c r="T412" i="5"/>
  <c r="T413" i="5"/>
  <c r="T414" i="5"/>
  <c r="T415" i="5"/>
  <c r="T416" i="5"/>
  <c r="T417" i="5"/>
  <c r="T418" i="5"/>
  <c r="T419" i="5"/>
  <c r="T420" i="5"/>
  <c r="T421" i="5"/>
  <c r="T422" i="5"/>
  <c r="T423" i="5"/>
  <c r="T424" i="5"/>
  <c r="T425" i="5"/>
  <c r="T426" i="5"/>
  <c r="T427" i="5"/>
  <c r="T428" i="5"/>
  <c r="T429" i="5"/>
  <c r="T430" i="5"/>
  <c r="T431" i="5"/>
  <c r="T432" i="5"/>
  <c r="T433" i="5"/>
  <c r="T434" i="5"/>
  <c r="T435" i="5"/>
  <c r="T436" i="5"/>
  <c r="T437" i="5"/>
  <c r="T438" i="5"/>
  <c r="T439" i="5"/>
  <c r="T440" i="5"/>
  <c r="T441" i="5"/>
  <c r="T442" i="5"/>
  <c r="T443" i="5"/>
  <c r="T444" i="5"/>
  <c r="T445" i="5"/>
  <c r="T446" i="5"/>
  <c r="T447" i="5"/>
  <c r="T448" i="5"/>
  <c r="T449" i="5"/>
  <c r="T450" i="5"/>
  <c r="T451" i="5"/>
  <c r="T452" i="5"/>
  <c r="T453" i="5"/>
  <c r="T454" i="5"/>
  <c r="T455" i="5"/>
  <c r="T456" i="5"/>
  <c r="T457" i="5"/>
  <c r="T458" i="5"/>
  <c r="T459" i="5"/>
  <c r="T460" i="5"/>
  <c r="T461" i="5"/>
  <c r="T462" i="5"/>
  <c r="T463" i="5"/>
  <c r="T464" i="5"/>
  <c r="T465" i="5"/>
  <c r="T466" i="5"/>
  <c r="T467" i="5"/>
  <c r="T468" i="5"/>
  <c r="T469" i="5"/>
  <c r="T470" i="5"/>
  <c r="T471" i="5"/>
  <c r="T472" i="5"/>
  <c r="T473" i="5"/>
  <c r="T474" i="5"/>
  <c r="T475" i="5"/>
  <c r="T476" i="5"/>
  <c r="T477" i="5"/>
  <c r="T478" i="5"/>
  <c r="T479" i="5"/>
  <c r="T480" i="5"/>
  <c r="T481" i="5"/>
  <c r="T482" i="5"/>
  <c r="T483" i="5"/>
  <c r="T484" i="5"/>
  <c r="T485" i="5"/>
  <c r="T486" i="5"/>
  <c r="T487" i="5"/>
  <c r="T488" i="5"/>
  <c r="T489" i="5"/>
  <c r="T490" i="5"/>
  <c r="T491" i="5"/>
  <c r="T492" i="5"/>
  <c r="T493" i="5"/>
  <c r="T494" i="5"/>
  <c r="T495" i="5"/>
  <c r="T496" i="5"/>
  <c r="T497" i="5"/>
  <c r="T498" i="5"/>
  <c r="T499" i="5"/>
  <c r="T500" i="5"/>
  <c r="T501" i="5"/>
  <c r="T502" i="5"/>
  <c r="T503" i="5"/>
  <c r="T504" i="5"/>
  <c r="D5" i="5"/>
  <c r="R5" i="5"/>
  <c r="D6" i="5"/>
  <c r="R6" i="5"/>
  <c r="D7" i="5"/>
  <c r="R7" i="5"/>
  <c r="D8" i="5"/>
  <c r="R8" i="5"/>
  <c r="D9" i="5"/>
  <c r="R9" i="5"/>
  <c r="D10" i="5"/>
  <c r="D11" i="5"/>
  <c r="R11" i="5" s="1"/>
  <c r="D12" i="5"/>
  <c r="D13" i="5"/>
  <c r="R13" i="5"/>
  <c r="D14" i="5"/>
  <c r="R14" i="5"/>
  <c r="D15" i="5"/>
  <c r="R15" i="5"/>
  <c r="D16" i="5"/>
  <c r="R16" i="5"/>
  <c r="D17" i="5"/>
  <c r="R17" i="5"/>
  <c r="D18" i="5"/>
  <c r="R18" i="5"/>
  <c r="D19" i="5"/>
  <c r="R19" i="5"/>
  <c r="D20" i="5"/>
  <c r="R20" i="5"/>
  <c r="D21" i="5"/>
  <c r="R21" i="5"/>
  <c r="D22" i="5"/>
  <c r="R22" i="5"/>
  <c r="D23" i="5"/>
  <c r="R23" i="5"/>
  <c r="D24" i="5"/>
  <c r="R24" i="5"/>
  <c r="D25" i="5"/>
  <c r="R25" i="5"/>
  <c r="D26" i="5"/>
  <c r="R26" i="5"/>
  <c r="D27" i="5"/>
  <c r="R27" i="5"/>
  <c r="D28" i="5"/>
  <c r="D29" i="5"/>
  <c r="R29" i="5" s="1"/>
  <c r="D30" i="5"/>
  <c r="D31" i="5"/>
  <c r="R31" i="5" s="1"/>
  <c r="D32" i="5"/>
  <c r="R32" i="5"/>
  <c r="D33" i="5"/>
  <c r="R33" i="5" s="1"/>
  <c r="D34" i="5"/>
  <c r="R34" i="5" s="1"/>
  <c r="D35" i="5"/>
  <c r="R35" i="5" s="1"/>
  <c r="D36" i="5"/>
  <c r="R36" i="5"/>
  <c r="D37" i="5"/>
  <c r="R37" i="5" s="1"/>
  <c r="D38" i="5"/>
  <c r="D39" i="5"/>
  <c r="R39" i="5"/>
  <c r="D40" i="5"/>
  <c r="R40" i="5" s="1"/>
  <c r="D41" i="5"/>
  <c r="R41" i="5" s="1"/>
  <c r="D42" i="5"/>
  <c r="R42" i="5" s="1"/>
  <c r="D43" i="5"/>
  <c r="R43" i="5" s="1"/>
  <c r="D44" i="5"/>
  <c r="D45" i="5"/>
  <c r="R45" i="5"/>
  <c r="D46" i="5"/>
  <c r="D47" i="5"/>
  <c r="R47" i="5" s="1"/>
  <c r="D48" i="5"/>
  <c r="R48" i="5" s="1"/>
  <c r="D49" i="5"/>
  <c r="D50" i="5"/>
  <c r="D51" i="5"/>
  <c r="R51" i="5" s="1"/>
  <c r="D52" i="5"/>
  <c r="R52" i="5" s="1"/>
  <c r="D53" i="5"/>
  <c r="D54" i="5"/>
  <c r="D55" i="5"/>
  <c r="R55" i="5" s="1"/>
  <c r="D56" i="5"/>
  <c r="R56" i="5" s="1"/>
  <c r="D57" i="5"/>
  <c r="R57" i="5"/>
  <c r="D58" i="5"/>
  <c r="D59" i="5"/>
  <c r="R59" i="5" s="1"/>
  <c r="D60" i="5"/>
  <c r="R60" i="5" s="1"/>
  <c r="D61" i="5"/>
  <c r="R61" i="5" s="1"/>
  <c r="D62" i="5"/>
  <c r="D63" i="5"/>
  <c r="R63" i="5"/>
  <c r="D64" i="5"/>
  <c r="R64" i="5"/>
  <c r="D65" i="5"/>
  <c r="D66" i="5"/>
  <c r="R66" i="5" s="1"/>
  <c r="D67" i="5"/>
  <c r="R67" i="5"/>
  <c r="D68" i="5"/>
  <c r="R68" i="5"/>
  <c r="D69" i="5"/>
  <c r="D70" i="5"/>
  <c r="D71" i="5"/>
  <c r="R71" i="5"/>
  <c r="D72" i="5"/>
  <c r="R72" i="5"/>
  <c r="D73" i="5"/>
  <c r="R73" i="5"/>
  <c r="D74" i="5"/>
  <c r="D75" i="5"/>
  <c r="R75" i="5" s="1"/>
  <c r="D76" i="5"/>
  <c r="R76" i="5" s="1"/>
  <c r="D77" i="5"/>
  <c r="R77" i="5"/>
  <c r="D78" i="5"/>
  <c r="D79" i="5"/>
  <c r="R79" i="5" s="1"/>
  <c r="D80" i="5"/>
  <c r="R80" i="5"/>
  <c r="D81" i="5"/>
  <c r="D82" i="5"/>
  <c r="D83" i="5"/>
  <c r="R83" i="5"/>
  <c r="D84" i="5"/>
  <c r="R84" i="5" s="1"/>
  <c r="D85" i="5"/>
  <c r="D86" i="5"/>
  <c r="D87" i="5"/>
  <c r="R87" i="5" s="1"/>
  <c r="D88" i="5"/>
  <c r="R88" i="5"/>
  <c r="D89" i="5"/>
  <c r="R89" i="5" s="1"/>
  <c r="D90" i="5"/>
  <c r="D91" i="5"/>
  <c r="R91" i="5"/>
  <c r="D92" i="5"/>
  <c r="D93" i="5"/>
  <c r="R93" i="5" s="1"/>
  <c r="D94" i="5"/>
  <c r="R94" i="5" s="1"/>
  <c r="D95" i="5"/>
  <c r="R95" i="5"/>
  <c r="D96" i="5"/>
  <c r="R96" i="5"/>
  <c r="D97" i="5"/>
  <c r="D98" i="5"/>
  <c r="D99" i="5"/>
  <c r="R99" i="5"/>
  <c r="D100" i="5"/>
  <c r="R100" i="5"/>
  <c r="D101" i="5"/>
  <c r="D102" i="5"/>
  <c r="R102" i="5" s="1"/>
  <c r="D103" i="5"/>
  <c r="R103" i="5"/>
  <c r="D104" i="5"/>
  <c r="R104" i="5"/>
  <c r="D105" i="5"/>
  <c r="R105" i="5"/>
  <c r="D106" i="5"/>
  <c r="D107" i="5"/>
  <c r="R107" i="5" s="1"/>
  <c r="D108" i="5"/>
  <c r="D109" i="5"/>
  <c r="R109" i="5" s="1"/>
  <c r="D110" i="5"/>
  <c r="D111" i="5"/>
  <c r="R111" i="5"/>
  <c r="D112" i="5"/>
  <c r="R112" i="5" s="1"/>
  <c r="D113" i="5"/>
  <c r="D114" i="5"/>
  <c r="D115" i="5"/>
  <c r="R115" i="5" s="1"/>
  <c r="D116" i="5"/>
  <c r="R116" i="5"/>
  <c r="D117" i="5"/>
  <c r="D118" i="5"/>
  <c r="D119" i="5"/>
  <c r="R119" i="5"/>
  <c r="D120" i="5"/>
  <c r="R120" i="5" s="1"/>
  <c r="D121" i="5"/>
  <c r="R121" i="5" s="1"/>
  <c r="D122" i="5"/>
  <c r="R122" i="5" s="1"/>
  <c r="D123" i="5"/>
  <c r="R123" i="5"/>
  <c r="D124" i="5"/>
  <c r="D125" i="5"/>
  <c r="R125" i="5" s="1"/>
  <c r="D126" i="5"/>
  <c r="D127" i="5"/>
  <c r="R127" i="5" s="1"/>
  <c r="D128" i="5"/>
  <c r="R128" i="5" s="1"/>
  <c r="D129" i="5"/>
  <c r="D130" i="5"/>
  <c r="D131" i="5"/>
  <c r="R131" i="5" s="1"/>
  <c r="D132" i="5"/>
  <c r="R132" i="5" s="1"/>
  <c r="D133" i="5"/>
  <c r="D134" i="5"/>
  <c r="D135" i="5"/>
  <c r="R135" i="5" s="1"/>
  <c r="D136" i="5"/>
  <c r="R136" i="5" s="1"/>
  <c r="D137" i="5"/>
  <c r="R137" i="5" s="1"/>
  <c r="D138" i="5"/>
  <c r="D139" i="5"/>
  <c r="R139" i="5"/>
  <c r="D140" i="5"/>
  <c r="D141" i="5"/>
  <c r="R141" i="5" s="1"/>
  <c r="D142" i="5"/>
  <c r="D143" i="5"/>
  <c r="R143" i="5" s="1"/>
  <c r="D144" i="5"/>
  <c r="R144" i="5" s="1"/>
  <c r="D145" i="5"/>
  <c r="D146" i="5"/>
  <c r="D147" i="5"/>
  <c r="R147" i="5" s="1"/>
  <c r="D148" i="5"/>
  <c r="R148" i="5" s="1"/>
  <c r="D149" i="5"/>
  <c r="D150" i="5"/>
  <c r="R150" i="5" s="1"/>
  <c r="D151" i="5"/>
  <c r="R151" i="5" s="1"/>
  <c r="D152" i="5"/>
  <c r="R152" i="5" s="1"/>
  <c r="D153" i="5"/>
  <c r="R153" i="5" s="1"/>
  <c r="D154" i="5"/>
  <c r="D155" i="5"/>
  <c r="R155" i="5" s="1"/>
  <c r="D156" i="5"/>
  <c r="D157" i="5"/>
  <c r="R157" i="5"/>
  <c r="D158" i="5"/>
  <c r="D159" i="5"/>
  <c r="R159" i="5" s="1"/>
  <c r="D160" i="5"/>
  <c r="R160" i="5" s="1"/>
  <c r="D161" i="5"/>
  <c r="D162" i="5"/>
  <c r="D163" i="5"/>
  <c r="R163" i="5" s="1"/>
  <c r="D164" i="5"/>
  <c r="R164" i="5" s="1"/>
  <c r="D165" i="5"/>
  <c r="D166" i="5"/>
  <c r="D167" i="5"/>
  <c r="R167" i="5" s="1"/>
  <c r="D168" i="5"/>
  <c r="R168" i="5" s="1"/>
  <c r="D169" i="5"/>
  <c r="R169" i="5" s="1"/>
  <c r="D170" i="5"/>
  <c r="D171" i="5"/>
  <c r="R171" i="5" s="1"/>
  <c r="D172" i="5"/>
  <c r="D173" i="5"/>
  <c r="R173" i="5"/>
  <c r="D174" i="5"/>
  <c r="D175" i="5"/>
  <c r="R175" i="5" s="1"/>
  <c r="D176" i="5"/>
  <c r="R176" i="5" s="1"/>
  <c r="D177" i="5"/>
  <c r="D178" i="5"/>
  <c r="R178" i="5" s="1"/>
  <c r="D179" i="5"/>
  <c r="R179" i="5" s="1"/>
  <c r="D180" i="5"/>
  <c r="R180" i="5" s="1"/>
  <c r="D181" i="5"/>
  <c r="D182" i="5"/>
  <c r="D183" i="5"/>
  <c r="R183" i="5" s="1"/>
  <c r="D184" i="5"/>
  <c r="R184" i="5" s="1"/>
  <c r="D185" i="5"/>
  <c r="R185" i="5"/>
  <c r="D186" i="5"/>
  <c r="D187" i="5"/>
  <c r="R187" i="5" s="1"/>
  <c r="D188" i="5"/>
  <c r="D189" i="5"/>
  <c r="R189" i="5" s="1"/>
  <c r="D190" i="5"/>
  <c r="D191" i="5"/>
  <c r="R191" i="5"/>
  <c r="D192" i="5"/>
  <c r="R192" i="5"/>
  <c r="D193" i="5"/>
  <c r="D194" i="5"/>
  <c r="D195" i="5"/>
  <c r="R195" i="5"/>
  <c r="D196" i="5"/>
  <c r="R196" i="5"/>
  <c r="D197" i="5"/>
  <c r="D198" i="5"/>
  <c r="D199" i="5"/>
  <c r="R199" i="5"/>
  <c r="D200" i="5"/>
  <c r="R200" i="5"/>
  <c r="D201" i="5"/>
  <c r="R201" i="5"/>
  <c r="D202" i="5"/>
  <c r="D203" i="5"/>
  <c r="R203" i="5" s="1"/>
  <c r="D204" i="5"/>
  <c r="D205" i="5"/>
  <c r="R205" i="5"/>
  <c r="D206" i="5"/>
  <c r="D207" i="5"/>
  <c r="R207" i="5" s="1"/>
  <c r="D208" i="5"/>
  <c r="R208" i="5"/>
  <c r="D209" i="5"/>
  <c r="D210" i="5"/>
  <c r="D211" i="5"/>
  <c r="R211" i="5"/>
  <c r="D212" i="5"/>
  <c r="R212" i="5" s="1"/>
  <c r="D213" i="5"/>
  <c r="D214" i="5"/>
  <c r="D215" i="5"/>
  <c r="R215" i="5" s="1"/>
  <c r="D216" i="5"/>
  <c r="R216" i="5"/>
  <c r="D217" i="5"/>
  <c r="R217" i="5" s="1"/>
  <c r="D218" i="5"/>
  <c r="D219" i="5"/>
  <c r="R219" i="5"/>
  <c r="D220" i="5"/>
  <c r="D221" i="5"/>
  <c r="R221" i="5" s="1"/>
  <c r="D222" i="5"/>
  <c r="D223" i="5"/>
  <c r="R223" i="5"/>
  <c r="D224" i="5"/>
  <c r="R224" i="5"/>
  <c r="D225" i="5"/>
  <c r="D226" i="5"/>
  <c r="D227" i="5"/>
  <c r="R227" i="5"/>
  <c r="D228" i="5"/>
  <c r="R228" i="5"/>
  <c r="D229" i="5"/>
  <c r="D230" i="5"/>
  <c r="D231" i="5"/>
  <c r="R231" i="5"/>
  <c r="D232" i="5"/>
  <c r="R232" i="5"/>
  <c r="D233" i="5"/>
  <c r="R233" i="5"/>
  <c r="D234" i="5"/>
  <c r="D235" i="5"/>
  <c r="R235" i="5" s="1"/>
  <c r="D236" i="5"/>
  <c r="D237" i="5"/>
  <c r="R237" i="5" s="1"/>
  <c r="D238" i="5"/>
  <c r="D239" i="5"/>
  <c r="R239" i="5" s="1"/>
  <c r="D240" i="5"/>
  <c r="R240" i="5" s="1"/>
  <c r="D241" i="5"/>
  <c r="D242" i="5"/>
  <c r="D243" i="5"/>
  <c r="R243" i="5" s="1"/>
  <c r="D244" i="5"/>
  <c r="R244" i="5" s="1"/>
  <c r="D245" i="5"/>
  <c r="D246" i="5"/>
  <c r="D247" i="5"/>
  <c r="R247" i="5" s="1"/>
  <c r="D248" i="5"/>
  <c r="R248" i="5" s="1"/>
  <c r="D249" i="5"/>
  <c r="R249" i="5"/>
  <c r="D250" i="5"/>
  <c r="D251" i="5"/>
  <c r="R251" i="5" s="1"/>
  <c r="D252" i="5"/>
  <c r="D253" i="5"/>
  <c r="R253" i="5" s="1"/>
  <c r="D254" i="5"/>
  <c r="D255" i="5"/>
  <c r="R255" i="5" s="1"/>
  <c r="D256" i="5"/>
  <c r="R256" i="5" s="1"/>
  <c r="D257" i="5"/>
  <c r="R257" i="5" s="1"/>
  <c r="D258" i="5"/>
  <c r="D259" i="5"/>
  <c r="R259" i="5" s="1"/>
  <c r="D260" i="5"/>
  <c r="R260" i="5" s="1"/>
  <c r="D261" i="5"/>
  <c r="D262" i="5"/>
  <c r="D263" i="5"/>
  <c r="R263" i="5" s="1"/>
  <c r="D264" i="5"/>
  <c r="R264" i="5" s="1"/>
  <c r="D265" i="5"/>
  <c r="R265" i="5" s="1"/>
  <c r="D266" i="5"/>
  <c r="D267" i="5"/>
  <c r="R267" i="5" s="1"/>
  <c r="D268" i="5"/>
  <c r="D269" i="5"/>
  <c r="R269" i="5"/>
  <c r="D270" i="5"/>
  <c r="R270" i="5" s="1"/>
  <c r="D271" i="5"/>
  <c r="R271" i="5" s="1"/>
  <c r="D272" i="5"/>
  <c r="R272" i="5"/>
  <c r="D273" i="5"/>
  <c r="D274" i="5"/>
  <c r="D275" i="5"/>
  <c r="R275" i="5"/>
  <c r="D276" i="5"/>
  <c r="R276" i="5" s="1"/>
  <c r="D277" i="5"/>
  <c r="D278" i="5"/>
  <c r="D279" i="5"/>
  <c r="R279" i="5" s="1"/>
  <c r="D280" i="5"/>
  <c r="R280" i="5"/>
  <c r="D281" i="5"/>
  <c r="R281" i="5" s="1"/>
  <c r="D282" i="5"/>
  <c r="D283" i="5"/>
  <c r="R283" i="5" s="1"/>
  <c r="D284" i="5"/>
  <c r="D285" i="5"/>
  <c r="R285" i="5"/>
  <c r="D286" i="5"/>
  <c r="D287" i="5"/>
  <c r="R287" i="5" s="1"/>
  <c r="D288" i="5"/>
  <c r="R288" i="5" s="1"/>
  <c r="D289" i="5"/>
  <c r="D290" i="5"/>
  <c r="D291" i="5"/>
  <c r="R291" i="5" s="1"/>
  <c r="D292" i="5"/>
  <c r="R292" i="5" s="1"/>
  <c r="D293" i="5"/>
  <c r="R293" i="5" s="1"/>
  <c r="D294" i="5"/>
  <c r="D295" i="5"/>
  <c r="R295" i="5" s="1"/>
  <c r="D296" i="5"/>
  <c r="R296" i="5" s="1"/>
  <c r="D297" i="5"/>
  <c r="R297" i="5"/>
  <c r="D298" i="5"/>
  <c r="R298" i="5" s="1"/>
  <c r="D299" i="5"/>
  <c r="R299" i="5" s="1"/>
  <c r="D300" i="5"/>
  <c r="D301" i="5"/>
  <c r="R301" i="5" s="1"/>
  <c r="D302" i="5"/>
  <c r="D303" i="5"/>
  <c r="R303" i="5"/>
  <c r="D304" i="5"/>
  <c r="R304" i="5" s="1"/>
  <c r="D305" i="5"/>
  <c r="D306" i="5"/>
  <c r="D307" i="5"/>
  <c r="R307" i="5" s="1"/>
  <c r="D308" i="5"/>
  <c r="R308" i="5" s="1"/>
  <c r="D309" i="5"/>
  <c r="D310" i="5"/>
  <c r="D311" i="5"/>
  <c r="R311" i="5" s="1"/>
  <c r="D312" i="5"/>
  <c r="R312" i="5" s="1"/>
  <c r="D313" i="5"/>
  <c r="R313" i="5" s="1"/>
  <c r="D314" i="5"/>
  <c r="D315" i="5"/>
  <c r="R315" i="5"/>
  <c r="D316" i="5"/>
  <c r="R316" i="5" s="1"/>
  <c r="D317" i="5"/>
  <c r="R317" i="5" s="1"/>
  <c r="D318" i="5"/>
  <c r="D319" i="5"/>
  <c r="R319" i="5" s="1"/>
  <c r="D320" i="5"/>
  <c r="R320" i="5" s="1"/>
  <c r="D321" i="5"/>
  <c r="D322" i="5"/>
  <c r="R322" i="5" s="1"/>
  <c r="D323" i="5"/>
  <c r="R323" i="5" s="1"/>
  <c r="D324" i="5"/>
  <c r="R324" i="5" s="1"/>
  <c r="D325" i="5"/>
  <c r="D326" i="5"/>
  <c r="D327" i="5"/>
  <c r="R327" i="5" s="1"/>
  <c r="D328" i="5"/>
  <c r="R328" i="5" s="1"/>
  <c r="D329" i="5"/>
  <c r="R329" i="5" s="1"/>
  <c r="D330" i="5"/>
  <c r="D331" i="5"/>
  <c r="R331" i="5"/>
  <c r="D332" i="5"/>
  <c r="R332" i="5" s="1"/>
  <c r="D333" i="5"/>
  <c r="R333" i="5" s="1"/>
  <c r="D334" i="5"/>
  <c r="D335" i="5"/>
  <c r="R335" i="5" s="1"/>
  <c r="D336" i="5"/>
  <c r="R336" i="5" s="1"/>
  <c r="D337" i="5"/>
  <c r="D338" i="5"/>
  <c r="D339" i="5"/>
  <c r="R339" i="5" s="1"/>
  <c r="D340" i="5"/>
  <c r="R340" i="5" s="1"/>
  <c r="D341" i="5"/>
  <c r="R341" i="5" s="1"/>
  <c r="D342" i="5"/>
  <c r="D343" i="5"/>
  <c r="R343" i="5" s="1"/>
  <c r="D344" i="5"/>
  <c r="R344" i="5" s="1"/>
  <c r="D345" i="5"/>
  <c r="R345" i="5" s="1"/>
  <c r="D346" i="5"/>
  <c r="D347" i="5"/>
  <c r="R347" i="5" s="1"/>
  <c r="D348" i="5"/>
  <c r="D349" i="5"/>
  <c r="R349" i="5"/>
  <c r="D350" i="5"/>
  <c r="R350" i="5" s="1"/>
  <c r="D351" i="5"/>
  <c r="R351" i="5" s="1"/>
  <c r="D352" i="5"/>
  <c r="R352" i="5" s="1"/>
  <c r="D353" i="5"/>
  <c r="D354" i="5"/>
  <c r="D355" i="5"/>
  <c r="R355" i="5" s="1"/>
  <c r="D356" i="5"/>
  <c r="R356" i="5" s="1"/>
  <c r="D357" i="5"/>
  <c r="D358" i="5"/>
  <c r="R358" i="5" s="1"/>
  <c r="D359" i="5"/>
  <c r="R359" i="5" s="1"/>
  <c r="D360" i="5"/>
  <c r="R360" i="5" s="1"/>
  <c r="D361" i="5"/>
  <c r="R361" i="5" s="1"/>
  <c r="D362" i="5"/>
  <c r="D363" i="5"/>
  <c r="R363" i="5" s="1"/>
  <c r="D364" i="5"/>
  <c r="D365" i="5"/>
  <c r="R365" i="5"/>
  <c r="D366" i="5"/>
  <c r="D367" i="5"/>
  <c r="R367" i="5" s="1"/>
  <c r="D368" i="5"/>
  <c r="R368" i="5" s="1"/>
  <c r="D369" i="5"/>
  <c r="R369" i="5" s="1"/>
  <c r="D370" i="5"/>
  <c r="D371" i="5"/>
  <c r="R371" i="5" s="1"/>
  <c r="D372" i="5"/>
  <c r="R372" i="5" s="1"/>
  <c r="D373" i="5"/>
  <c r="D374" i="5"/>
  <c r="D375" i="5"/>
  <c r="R375" i="5" s="1"/>
  <c r="D376" i="5"/>
  <c r="R376" i="5" s="1"/>
  <c r="D377" i="5"/>
  <c r="R377" i="5"/>
  <c r="D378" i="5"/>
  <c r="R378" i="5" s="1"/>
  <c r="D379" i="5"/>
  <c r="R379" i="5" s="1"/>
  <c r="D380" i="5"/>
  <c r="D381" i="5"/>
  <c r="R381" i="5" s="1"/>
  <c r="D382" i="5"/>
  <c r="D383" i="5"/>
  <c r="R383" i="5"/>
  <c r="D384" i="5"/>
  <c r="R384" i="5"/>
  <c r="D385" i="5"/>
  <c r="D386" i="5"/>
  <c r="D387" i="5"/>
  <c r="R387" i="5"/>
  <c r="D388" i="5"/>
  <c r="R388" i="5"/>
  <c r="D389" i="5"/>
  <c r="D390" i="5"/>
  <c r="D391" i="5"/>
  <c r="R391" i="5"/>
  <c r="D392" i="5"/>
  <c r="R392" i="5"/>
  <c r="D393" i="5"/>
  <c r="R393" i="5"/>
  <c r="D394" i="5"/>
  <c r="D395" i="5"/>
  <c r="R395" i="5" s="1"/>
  <c r="D396" i="5"/>
  <c r="D397" i="5"/>
  <c r="R397" i="5"/>
  <c r="D398" i="5"/>
  <c r="D399" i="5"/>
  <c r="R399" i="5" s="1"/>
  <c r="D400" i="5"/>
  <c r="R400" i="5" s="1"/>
  <c r="D401" i="5"/>
  <c r="D402" i="5"/>
  <c r="D403" i="5"/>
  <c r="R403" i="5" s="1"/>
  <c r="D404" i="5"/>
  <c r="R404" i="5"/>
  <c r="D405" i="5"/>
  <c r="R405" i="5" s="1"/>
  <c r="D406" i="5"/>
  <c r="D407" i="5"/>
  <c r="R407" i="5"/>
  <c r="D408" i="5"/>
  <c r="R408" i="5" s="1"/>
  <c r="D409" i="5"/>
  <c r="R409" i="5" s="1"/>
  <c r="D410" i="5"/>
  <c r="D411" i="5"/>
  <c r="R411" i="5"/>
  <c r="D412" i="5"/>
  <c r="D413" i="5"/>
  <c r="R413" i="5" s="1"/>
  <c r="D414" i="5"/>
  <c r="D415" i="5"/>
  <c r="R415" i="5" s="1"/>
  <c r="D416" i="5"/>
  <c r="R416" i="5" s="1"/>
  <c r="D417" i="5"/>
  <c r="D418" i="5"/>
  <c r="D419" i="5"/>
  <c r="R419" i="5" s="1"/>
  <c r="D420" i="5"/>
  <c r="R420" i="5" s="1"/>
  <c r="D421" i="5"/>
  <c r="D422" i="5"/>
  <c r="D423" i="5"/>
  <c r="R423" i="5" s="1"/>
  <c r="D424" i="5"/>
  <c r="R424" i="5" s="1"/>
  <c r="D425" i="5"/>
  <c r="R425" i="5" s="1"/>
  <c r="D426" i="5"/>
  <c r="D427" i="5"/>
  <c r="R427" i="5"/>
  <c r="D428" i="5"/>
  <c r="D429" i="5"/>
  <c r="R429" i="5" s="1"/>
  <c r="D430" i="5"/>
  <c r="D431" i="5"/>
  <c r="R431" i="5" s="1"/>
  <c r="D432" i="5"/>
  <c r="R432" i="5" s="1"/>
  <c r="D433" i="5"/>
  <c r="R433" i="5" s="1"/>
  <c r="D434" i="5"/>
  <c r="D435" i="5"/>
  <c r="R435" i="5" s="1"/>
  <c r="D436" i="5"/>
  <c r="R436" i="5" s="1"/>
  <c r="D437" i="5"/>
  <c r="D438" i="5"/>
  <c r="D439" i="5"/>
  <c r="R439" i="5" s="1"/>
  <c r="D440" i="5"/>
  <c r="R440" i="5" s="1"/>
  <c r="D441" i="5"/>
  <c r="R441" i="5" s="1"/>
  <c r="D442" i="5"/>
  <c r="D443" i="5"/>
  <c r="R443" i="5" s="1"/>
  <c r="D444" i="5"/>
  <c r="D445" i="5"/>
  <c r="R445" i="5"/>
  <c r="D446" i="5"/>
  <c r="D447" i="5"/>
  <c r="R447" i="5" s="1"/>
  <c r="D448" i="5"/>
  <c r="R448" i="5" s="1"/>
  <c r="D449" i="5"/>
  <c r="D450" i="5"/>
  <c r="D451" i="5"/>
  <c r="R451" i="5" s="1"/>
  <c r="D452" i="5"/>
  <c r="R452" i="5" s="1"/>
  <c r="D453" i="5"/>
  <c r="D454" i="5"/>
  <c r="D455" i="5"/>
  <c r="R455" i="5" s="1"/>
  <c r="D456" i="5"/>
  <c r="R456" i="5" s="1"/>
  <c r="D457" i="5"/>
  <c r="R457" i="5" s="1"/>
  <c r="D458" i="5"/>
  <c r="D459" i="5"/>
  <c r="R459" i="5" s="1"/>
  <c r="D460" i="5"/>
  <c r="D461" i="5"/>
  <c r="R461" i="5"/>
  <c r="D462" i="5"/>
  <c r="D463" i="5"/>
  <c r="R463" i="5" s="1"/>
  <c r="D464" i="5"/>
  <c r="R464" i="5" s="1"/>
  <c r="D465" i="5"/>
  <c r="D466" i="5"/>
  <c r="D467" i="5"/>
  <c r="R467" i="5" s="1"/>
  <c r="D468" i="5"/>
  <c r="R468" i="5" s="1"/>
  <c r="D469" i="5"/>
  <c r="R469" i="5" s="1"/>
  <c r="D470" i="5"/>
  <c r="D471" i="5"/>
  <c r="R471" i="5" s="1"/>
  <c r="D472" i="5"/>
  <c r="R472" i="5" s="1"/>
  <c r="D473" i="5"/>
  <c r="R473" i="5"/>
  <c r="D474" i="5"/>
  <c r="D475" i="5"/>
  <c r="R475" i="5" s="1"/>
  <c r="D476" i="5"/>
  <c r="D477" i="5"/>
  <c r="R477" i="5" s="1"/>
  <c r="D478" i="5"/>
  <c r="D479" i="5"/>
  <c r="R479" i="5"/>
  <c r="D480" i="5"/>
  <c r="R480" i="5"/>
  <c r="D481" i="5"/>
  <c r="D482" i="5"/>
  <c r="D483" i="5"/>
  <c r="R483" i="5"/>
  <c r="D484" i="5"/>
  <c r="R484" i="5"/>
  <c r="D485" i="5"/>
  <c r="D486" i="5"/>
  <c r="D487" i="5"/>
  <c r="R487" i="5"/>
  <c r="D488" i="5"/>
  <c r="R488" i="5"/>
  <c r="D489" i="5"/>
  <c r="R489" i="5"/>
  <c r="D490" i="5"/>
  <c r="D491" i="5"/>
  <c r="R491" i="5" s="1"/>
  <c r="D492" i="5"/>
  <c r="D493" i="5"/>
  <c r="R493" i="5"/>
  <c r="D494" i="5"/>
  <c r="D495" i="5"/>
  <c r="R495" i="5" s="1"/>
  <c r="D496" i="5"/>
  <c r="R496" i="5"/>
  <c r="D497" i="5"/>
  <c r="R497" i="5" s="1"/>
  <c r="D498" i="5"/>
  <c r="D499" i="5"/>
  <c r="R499" i="5"/>
  <c r="D500" i="5"/>
  <c r="R500" i="5" s="1"/>
  <c r="D501" i="5"/>
  <c r="D502" i="5"/>
  <c r="D503" i="5"/>
  <c r="R503" i="5" s="1"/>
  <c r="D504" i="5"/>
  <c r="R504" i="5"/>
  <c r="N5" i="2"/>
  <c r="A18" i="12"/>
  <c r="A19" i="12" s="1"/>
  <c r="A39" i="12" s="1"/>
  <c r="P5" i="5"/>
  <c r="P504" i="5"/>
  <c r="P503" i="5"/>
  <c r="P502" i="5"/>
  <c r="P501" i="5"/>
  <c r="P500" i="5"/>
  <c r="P499" i="5"/>
  <c r="P498" i="5"/>
  <c r="P497" i="5"/>
  <c r="P496" i="5"/>
  <c r="P495" i="5"/>
  <c r="P494" i="5"/>
  <c r="P493" i="5"/>
  <c r="P492" i="5"/>
  <c r="P491" i="5"/>
  <c r="P490" i="5"/>
  <c r="P489" i="5"/>
  <c r="P488" i="5"/>
  <c r="P487" i="5"/>
  <c r="P486" i="5"/>
  <c r="P485" i="5"/>
  <c r="P484" i="5"/>
  <c r="P483" i="5"/>
  <c r="P482" i="5"/>
  <c r="P481" i="5"/>
  <c r="P480" i="5"/>
  <c r="P479" i="5"/>
  <c r="P478" i="5"/>
  <c r="P477" i="5"/>
  <c r="P476" i="5"/>
  <c r="P475" i="5"/>
  <c r="P474" i="5"/>
  <c r="P473" i="5"/>
  <c r="P472" i="5"/>
  <c r="P471" i="5"/>
  <c r="P470" i="5"/>
  <c r="P469" i="5"/>
  <c r="P468" i="5"/>
  <c r="P467" i="5"/>
  <c r="P466" i="5"/>
  <c r="P465" i="5"/>
  <c r="P464" i="5"/>
  <c r="P463" i="5"/>
  <c r="P462" i="5"/>
  <c r="P461" i="5"/>
  <c r="P460" i="5"/>
  <c r="P459" i="5"/>
  <c r="P458" i="5"/>
  <c r="P457" i="5"/>
  <c r="P456" i="5"/>
  <c r="P455" i="5"/>
  <c r="P454" i="5"/>
  <c r="P453" i="5"/>
  <c r="P452" i="5"/>
  <c r="P451" i="5"/>
  <c r="P450" i="5"/>
  <c r="P449" i="5"/>
  <c r="P448" i="5"/>
  <c r="P447" i="5"/>
  <c r="P446" i="5"/>
  <c r="P445" i="5"/>
  <c r="P444" i="5"/>
  <c r="P443" i="5"/>
  <c r="P442" i="5"/>
  <c r="P441" i="5"/>
  <c r="P440" i="5"/>
  <c r="P439" i="5"/>
  <c r="P438" i="5"/>
  <c r="P437" i="5"/>
  <c r="P436" i="5"/>
  <c r="P435" i="5"/>
  <c r="P434" i="5"/>
  <c r="P433" i="5"/>
  <c r="P432" i="5"/>
  <c r="P431" i="5"/>
  <c r="P430" i="5"/>
  <c r="P429" i="5"/>
  <c r="P428" i="5"/>
  <c r="P427" i="5"/>
  <c r="P426" i="5"/>
  <c r="P425" i="5"/>
  <c r="P424" i="5"/>
  <c r="P423" i="5"/>
  <c r="P422" i="5"/>
  <c r="P421" i="5"/>
  <c r="P420" i="5"/>
  <c r="P419" i="5"/>
  <c r="P418" i="5"/>
  <c r="P417" i="5"/>
  <c r="P416" i="5"/>
  <c r="P415" i="5"/>
  <c r="P414" i="5"/>
  <c r="P413" i="5"/>
  <c r="P412" i="5"/>
  <c r="P411" i="5"/>
  <c r="P410" i="5"/>
  <c r="P409" i="5"/>
  <c r="P408" i="5"/>
  <c r="P407" i="5"/>
  <c r="P406" i="5"/>
  <c r="P405" i="5"/>
  <c r="P404" i="5"/>
  <c r="P403" i="5"/>
  <c r="P402" i="5"/>
  <c r="P401" i="5"/>
  <c r="P400" i="5"/>
  <c r="P399" i="5"/>
  <c r="P398" i="5"/>
  <c r="P397" i="5"/>
  <c r="P396" i="5"/>
  <c r="P395" i="5"/>
  <c r="P394" i="5"/>
  <c r="P393" i="5"/>
  <c r="P392" i="5"/>
  <c r="P391" i="5"/>
  <c r="P390" i="5"/>
  <c r="P389" i="5"/>
  <c r="P388" i="5"/>
  <c r="P387" i="5"/>
  <c r="P386" i="5"/>
  <c r="P385" i="5"/>
  <c r="P384" i="5"/>
  <c r="P383" i="5"/>
  <c r="P382" i="5"/>
  <c r="P381" i="5"/>
  <c r="P380" i="5"/>
  <c r="P379" i="5"/>
  <c r="P378" i="5"/>
  <c r="P377" i="5"/>
  <c r="P376" i="5"/>
  <c r="P375" i="5"/>
  <c r="P374" i="5"/>
  <c r="P373" i="5"/>
  <c r="P372" i="5"/>
  <c r="P371" i="5"/>
  <c r="P370" i="5"/>
  <c r="P369" i="5"/>
  <c r="P368" i="5"/>
  <c r="P367" i="5"/>
  <c r="P366" i="5"/>
  <c r="P365" i="5"/>
  <c r="P364" i="5"/>
  <c r="P363" i="5"/>
  <c r="P362" i="5"/>
  <c r="P361" i="5"/>
  <c r="P360" i="5"/>
  <c r="P359" i="5"/>
  <c r="P358" i="5"/>
  <c r="P357" i="5"/>
  <c r="P356" i="5"/>
  <c r="P355" i="5"/>
  <c r="P354" i="5"/>
  <c r="P353" i="5"/>
  <c r="P352" i="5"/>
  <c r="P351" i="5"/>
  <c r="P350" i="5"/>
  <c r="P349" i="5"/>
  <c r="P348" i="5"/>
  <c r="P347" i="5"/>
  <c r="P346" i="5"/>
  <c r="P345" i="5"/>
  <c r="P344" i="5"/>
  <c r="P343" i="5"/>
  <c r="P342" i="5"/>
  <c r="P341" i="5"/>
  <c r="P340" i="5"/>
  <c r="P339" i="5"/>
  <c r="P338" i="5"/>
  <c r="P337" i="5"/>
  <c r="P336" i="5"/>
  <c r="P335" i="5"/>
  <c r="P334" i="5"/>
  <c r="P333" i="5"/>
  <c r="P332" i="5"/>
  <c r="P331" i="5"/>
  <c r="P330" i="5"/>
  <c r="P329" i="5"/>
  <c r="P328" i="5"/>
  <c r="P327" i="5"/>
  <c r="P326" i="5"/>
  <c r="P325" i="5"/>
  <c r="P324" i="5"/>
  <c r="P323" i="5"/>
  <c r="P322" i="5"/>
  <c r="P321" i="5"/>
  <c r="P320" i="5"/>
  <c r="P319" i="5"/>
  <c r="P318" i="5"/>
  <c r="P317" i="5"/>
  <c r="P316" i="5"/>
  <c r="P315" i="5"/>
  <c r="P314" i="5"/>
  <c r="P313" i="5"/>
  <c r="P312" i="5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7" i="5"/>
  <c r="P246" i="5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N5" i="5"/>
  <c r="R504" i="2"/>
  <c r="R503" i="2"/>
  <c r="R501" i="2"/>
  <c r="R500" i="2"/>
  <c r="R499" i="2"/>
  <c r="R497" i="2"/>
  <c r="R496" i="2"/>
  <c r="R495" i="2"/>
  <c r="R493" i="2"/>
  <c r="R491" i="2"/>
  <c r="R489" i="2"/>
  <c r="R488" i="2"/>
  <c r="R487" i="2"/>
  <c r="R485" i="2"/>
  <c r="R484" i="2"/>
  <c r="R483" i="2"/>
  <c r="R481" i="2"/>
  <c r="R480" i="2"/>
  <c r="R479" i="2"/>
  <c r="R477" i="2"/>
  <c r="R476" i="2"/>
  <c r="R475" i="2"/>
  <c r="R473" i="2"/>
  <c r="R472" i="2"/>
  <c r="R471" i="2"/>
  <c r="R469" i="2"/>
  <c r="R468" i="2"/>
  <c r="R467" i="2"/>
  <c r="R465" i="2"/>
  <c r="R464" i="2"/>
  <c r="R463" i="2"/>
  <c r="R461" i="2"/>
  <c r="R459" i="2"/>
  <c r="R457" i="2"/>
  <c r="R456" i="2"/>
  <c r="R455" i="2"/>
  <c r="R453" i="2"/>
  <c r="R452" i="2"/>
  <c r="R451" i="2"/>
  <c r="R449" i="2"/>
  <c r="R448" i="2"/>
  <c r="R447" i="2"/>
  <c r="R445" i="2"/>
  <c r="R444" i="2"/>
  <c r="R443" i="2"/>
  <c r="R441" i="2"/>
  <c r="R440" i="2"/>
  <c r="R439" i="2"/>
  <c r="R437" i="2"/>
  <c r="R436" i="2"/>
  <c r="R435" i="2"/>
  <c r="R433" i="2"/>
  <c r="R432" i="2"/>
  <c r="R431" i="2"/>
  <c r="R429" i="2"/>
  <c r="R427" i="2"/>
  <c r="R425" i="2"/>
  <c r="R424" i="2"/>
  <c r="R423" i="2"/>
  <c r="R421" i="2"/>
  <c r="R420" i="2"/>
  <c r="R419" i="2"/>
  <c r="R417" i="2"/>
  <c r="R416" i="2"/>
  <c r="R415" i="2"/>
  <c r="R413" i="2"/>
  <c r="R412" i="2"/>
  <c r="R411" i="2"/>
  <c r="R409" i="2"/>
  <c r="R408" i="2"/>
  <c r="R407" i="2"/>
  <c r="R405" i="2"/>
  <c r="R404" i="2"/>
  <c r="R403" i="2"/>
  <c r="R401" i="2"/>
  <c r="R400" i="2"/>
  <c r="R399" i="2"/>
  <c r="R397" i="2"/>
  <c r="R395" i="2"/>
  <c r="R393" i="2"/>
  <c r="R392" i="2"/>
  <c r="R391" i="2"/>
  <c r="R389" i="2"/>
  <c r="R388" i="2"/>
  <c r="R387" i="2"/>
  <c r="R385" i="2"/>
  <c r="R384" i="2"/>
  <c r="R383" i="2"/>
  <c r="R381" i="2"/>
  <c r="R380" i="2"/>
  <c r="R379" i="2"/>
  <c r="R377" i="2"/>
  <c r="R376" i="2"/>
  <c r="R375" i="2"/>
  <c r="R373" i="2"/>
  <c r="R372" i="2"/>
  <c r="R371" i="2"/>
  <c r="R369" i="2"/>
  <c r="R368" i="2"/>
  <c r="R367" i="2"/>
  <c r="R365" i="2"/>
  <c r="R363" i="2"/>
  <c r="R361" i="2"/>
  <c r="R360" i="2"/>
  <c r="R359" i="2"/>
  <c r="R357" i="2"/>
  <c r="R356" i="2"/>
  <c r="R355" i="2"/>
  <c r="R353" i="2"/>
  <c r="R352" i="2"/>
  <c r="R351" i="2"/>
  <c r="R349" i="2"/>
  <c r="R348" i="2"/>
  <c r="R347" i="2"/>
  <c r="R345" i="2"/>
  <c r="R344" i="2"/>
  <c r="R343" i="2"/>
  <c r="R341" i="2"/>
  <c r="R340" i="2"/>
  <c r="R339" i="2"/>
  <c r="R337" i="2"/>
  <c r="R336" i="2"/>
  <c r="R335" i="2"/>
  <c r="R333" i="2"/>
  <c r="R331" i="2"/>
  <c r="R329" i="2"/>
  <c r="R328" i="2"/>
  <c r="R327" i="2"/>
  <c r="R325" i="2"/>
  <c r="R324" i="2"/>
  <c r="R323" i="2"/>
  <c r="R321" i="2"/>
  <c r="R320" i="2"/>
  <c r="R319" i="2"/>
  <c r="R317" i="2"/>
  <c r="R316" i="2"/>
  <c r="R315" i="2"/>
  <c r="R313" i="2"/>
  <c r="R312" i="2"/>
  <c r="R311" i="2"/>
  <c r="R309" i="2"/>
  <c r="R308" i="2"/>
  <c r="R307" i="2"/>
  <c r="R305" i="2"/>
  <c r="R304" i="2"/>
  <c r="R303" i="2"/>
  <c r="R301" i="2"/>
  <c r="R299" i="2"/>
  <c r="R297" i="2"/>
  <c r="R296" i="2"/>
  <c r="R295" i="2"/>
  <c r="R293" i="2"/>
  <c r="R292" i="2"/>
  <c r="R291" i="2"/>
  <c r="R289" i="2"/>
  <c r="R288" i="2"/>
  <c r="R287" i="2"/>
  <c r="R285" i="2"/>
  <c r="R284" i="2"/>
  <c r="R283" i="2"/>
  <c r="R281" i="2"/>
  <c r="R280" i="2"/>
  <c r="R279" i="2"/>
  <c r="R277" i="2"/>
  <c r="R276" i="2"/>
  <c r="R275" i="2"/>
  <c r="R273" i="2"/>
  <c r="R272" i="2"/>
  <c r="R271" i="2"/>
  <c r="R269" i="2"/>
  <c r="R267" i="2"/>
  <c r="R265" i="2"/>
  <c r="R264" i="2"/>
  <c r="R263" i="2"/>
  <c r="R261" i="2"/>
  <c r="R260" i="2"/>
  <c r="R259" i="2"/>
  <c r="R257" i="2"/>
  <c r="R256" i="2"/>
  <c r="R255" i="2"/>
  <c r="R253" i="2"/>
  <c r="R252" i="2"/>
  <c r="R251" i="2"/>
  <c r="R249" i="2"/>
  <c r="R248" i="2"/>
  <c r="R247" i="2"/>
  <c r="R245" i="2"/>
  <c r="R244" i="2"/>
  <c r="R243" i="2"/>
  <c r="R241" i="2"/>
  <c r="R240" i="2"/>
  <c r="R239" i="2"/>
  <c r="R237" i="2"/>
  <c r="R235" i="2"/>
  <c r="R233" i="2"/>
  <c r="R232" i="2"/>
  <c r="R231" i="2"/>
  <c r="R229" i="2"/>
  <c r="R228" i="2"/>
  <c r="R227" i="2"/>
  <c r="R225" i="2"/>
  <c r="R224" i="2"/>
  <c r="R223" i="2"/>
  <c r="R221" i="2"/>
  <c r="R220" i="2"/>
  <c r="R219" i="2"/>
  <c r="R217" i="2"/>
  <c r="R216" i="2"/>
  <c r="R215" i="2"/>
  <c r="R213" i="2"/>
  <c r="R212" i="2"/>
  <c r="R211" i="2"/>
  <c r="R209" i="2"/>
  <c r="R208" i="2"/>
  <c r="R207" i="2"/>
  <c r="R205" i="2"/>
  <c r="R203" i="2"/>
  <c r="R201" i="2"/>
  <c r="R200" i="2"/>
  <c r="R199" i="2"/>
  <c r="R197" i="2"/>
  <c r="R196" i="2"/>
  <c r="R195" i="2"/>
  <c r="R193" i="2"/>
  <c r="R192" i="2"/>
  <c r="R191" i="2"/>
  <c r="R189" i="2"/>
  <c r="R188" i="2"/>
  <c r="R187" i="2"/>
  <c r="R185" i="2"/>
  <c r="R184" i="2"/>
  <c r="R183" i="2"/>
  <c r="R181" i="2"/>
  <c r="R180" i="2"/>
  <c r="R179" i="2"/>
  <c r="R177" i="2"/>
  <c r="R176" i="2"/>
  <c r="R175" i="2"/>
  <c r="R173" i="2"/>
  <c r="R172" i="2"/>
  <c r="R171" i="2"/>
  <c r="R169" i="2"/>
  <c r="R168" i="2"/>
  <c r="R167" i="2"/>
  <c r="R165" i="2"/>
  <c r="R164" i="2"/>
  <c r="R163" i="2"/>
  <c r="R161" i="2"/>
  <c r="R160" i="2"/>
  <c r="R159" i="2"/>
  <c r="R157" i="2"/>
  <c r="R156" i="2"/>
  <c r="R155" i="2"/>
  <c r="R153" i="2"/>
  <c r="R152" i="2"/>
  <c r="R151" i="2"/>
  <c r="R149" i="2"/>
  <c r="R148" i="2"/>
  <c r="R147" i="2"/>
  <c r="R145" i="2"/>
  <c r="R144" i="2"/>
  <c r="R143" i="2"/>
  <c r="R141" i="2"/>
  <c r="R139" i="2"/>
  <c r="R137" i="2"/>
  <c r="R136" i="2"/>
  <c r="R135" i="2"/>
  <c r="R133" i="2"/>
  <c r="R132" i="2"/>
  <c r="R131" i="2"/>
  <c r="R129" i="2"/>
  <c r="R128" i="2"/>
  <c r="R127" i="2"/>
  <c r="R125" i="2"/>
  <c r="R124" i="2"/>
  <c r="R123" i="2"/>
  <c r="R121" i="2"/>
  <c r="R120" i="2"/>
  <c r="R119" i="2"/>
  <c r="R117" i="2"/>
  <c r="R116" i="2"/>
  <c r="R115" i="2"/>
  <c r="R113" i="2"/>
  <c r="R112" i="2"/>
  <c r="R111" i="2"/>
  <c r="R109" i="2"/>
  <c r="R108" i="2"/>
  <c r="R107" i="2"/>
  <c r="R105" i="2"/>
  <c r="R104" i="2"/>
  <c r="R103" i="2"/>
  <c r="R101" i="2"/>
  <c r="R100" i="2"/>
  <c r="R99" i="2"/>
  <c r="R97" i="2"/>
  <c r="R96" i="2"/>
  <c r="R95" i="2"/>
  <c r="R93" i="2"/>
  <c r="R92" i="2"/>
  <c r="R91" i="2"/>
  <c r="R89" i="2"/>
  <c r="R88" i="2"/>
  <c r="R87" i="2"/>
  <c r="R85" i="2"/>
  <c r="R84" i="2"/>
  <c r="R83" i="2"/>
  <c r="R81" i="2"/>
  <c r="R80" i="2"/>
  <c r="R79" i="2"/>
  <c r="R77" i="2"/>
  <c r="R75" i="2"/>
  <c r="R73" i="2"/>
  <c r="R72" i="2"/>
  <c r="R71" i="2"/>
  <c r="R69" i="2"/>
  <c r="R68" i="2"/>
  <c r="R67" i="2"/>
  <c r="R65" i="2"/>
  <c r="R64" i="2"/>
  <c r="R63" i="2"/>
  <c r="R61" i="2"/>
  <c r="R60" i="2"/>
  <c r="R59" i="2"/>
  <c r="R57" i="2"/>
  <c r="R56" i="2"/>
  <c r="R55" i="2"/>
  <c r="R53" i="2"/>
  <c r="R52" i="2"/>
  <c r="R51" i="2"/>
  <c r="R49" i="2"/>
  <c r="R48" i="2"/>
  <c r="R47" i="2"/>
  <c r="R45" i="2"/>
  <c r="R44" i="2"/>
  <c r="R43" i="2"/>
  <c r="R41" i="2"/>
  <c r="R40" i="2"/>
  <c r="R39" i="2"/>
  <c r="R37" i="2"/>
  <c r="R36" i="2"/>
  <c r="R35" i="2"/>
  <c r="R33" i="2"/>
  <c r="R32" i="2"/>
  <c r="R31" i="2"/>
  <c r="R29" i="2"/>
  <c r="R28" i="2"/>
  <c r="R27" i="2"/>
  <c r="R25" i="2"/>
  <c r="R20" i="2"/>
  <c r="R17" i="2"/>
  <c r="R502" i="5"/>
  <c r="R501" i="5"/>
  <c r="R498" i="5"/>
  <c r="R494" i="5"/>
  <c r="R492" i="5"/>
  <c r="R490" i="5"/>
  <c r="R486" i="5"/>
  <c r="R485" i="5"/>
  <c r="R482" i="5"/>
  <c r="R481" i="5"/>
  <c r="R478" i="5"/>
  <c r="R476" i="5"/>
  <c r="R474" i="5"/>
  <c r="R470" i="5"/>
  <c r="R466" i="5"/>
  <c r="R465" i="5"/>
  <c r="R462" i="5"/>
  <c r="R460" i="5"/>
  <c r="R458" i="5"/>
  <c r="R454" i="5"/>
  <c r="R453" i="5"/>
  <c r="R450" i="5"/>
  <c r="R449" i="5"/>
  <c r="R446" i="5"/>
  <c r="R444" i="5"/>
  <c r="R442" i="5"/>
  <c r="R438" i="5"/>
  <c r="R437" i="5"/>
  <c r="R434" i="5"/>
  <c r="R430" i="5"/>
  <c r="R428" i="5"/>
  <c r="R426" i="5"/>
  <c r="R422" i="5"/>
  <c r="R421" i="5"/>
  <c r="R418" i="5"/>
  <c r="R417" i="5"/>
  <c r="R414" i="5"/>
  <c r="R412" i="5"/>
  <c r="R410" i="5"/>
  <c r="R406" i="5"/>
  <c r="R402" i="5"/>
  <c r="R401" i="5"/>
  <c r="R398" i="5"/>
  <c r="R396" i="5"/>
  <c r="R394" i="5"/>
  <c r="R390" i="5"/>
  <c r="R389" i="5"/>
  <c r="R386" i="5"/>
  <c r="R385" i="5"/>
  <c r="R382" i="5"/>
  <c r="R380" i="5"/>
  <c r="R374" i="5"/>
  <c r="R373" i="5"/>
  <c r="R370" i="5"/>
  <c r="R366" i="5"/>
  <c r="R364" i="5"/>
  <c r="R362" i="5"/>
  <c r="R357" i="5"/>
  <c r="R354" i="5"/>
  <c r="R353" i="5"/>
  <c r="R348" i="5"/>
  <c r="R346" i="5"/>
  <c r="R342" i="5"/>
  <c r="R338" i="5"/>
  <c r="R337" i="5"/>
  <c r="R334" i="5"/>
  <c r="R330" i="5"/>
  <c r="R326" i="5"/>
  <c r="R325" i="5"/>
  <c r="R321" i="5"/>
  <c r="R318" i="5"/>
  <c r="R314" i="5"/>
  <c r="R310" i="5"/>
  <c r="R309" i="5"/>
  <c r="R306" i="5"/>
  <c r="R305" i="5"/>
  <c r="R302" i="5"/>
  <c r="R300" i="5"/>
  <c r="R294" i="5"/>
  <c r="R290" i="5"/>
  <c r="R289" i="5"/>
  <c r="R286" i="5"/>
  <c r="R284" i="5"/>
  <c r="R282" i="5"/>
  <c r="R278" i="5"/>
  <c r="R277" i="5"/>
  <c r="R274" i="5"/>
  <c r="R273" i="5"/>
  <c r="R268" i="5"/>
  <c r="R266" i="5"/>
  <c r="R262" i="5"/>
  <c r="R261" i="5"/>
  <c r="R258" i="5"/>
  <c r="R254" i="5"/>
  <c r="R252" i="5"/>
  <c r="R250" i="5"/>
  <c r="R246" i="5"/>
  <c r="R245" i="5"/>
  <c r="R242" i="5"/>
  <c r="R241" i="5"/>
  <c r="R238" i="5"/>
  <c r="R236" i="5"/>
  <c r="R234" i="5"/>
  <c r="R230" i="5"/>
  <c r="R229" i="5"/>
  <c r="R226" i="5"/>
  <c r="R225" i="5"/>
  <c r="R222" i="5"/>
  <c r="R220" i="5"/>
  <c r="R218" i="5"/>
  <c r="R214" i="5"/>
  <c r="R213" i="5"/>
  <c r="R210" i="5"/>
  <c r="R209" i="5"/>
  <c r="R206" i="5"/>
  <c r="R204" i="5"/>
  <c r="R202" i="5"/>
  <c r="R198" i="5"/>
  <c r="R197" i="5"/>
  <c r="R194" i="5"/>
  <c r="R193" i="5"/>
  <c r="R190" i="5"/>
  <c r="R188" i="5"/>
  <c r="R186" i="5"/>
  <c r="R182" i="5"/>
  <c r="R181" i="5"/>
  <c r="R177" i="5"/>
  <c r="R174" i="5"/>
  <c r="R172" i="5"/>
  <c r="R170" i="5"/>
  <c r="R166" i="5"/>
  <c r="R165" i="5"/>
  <c r="R162" i="5"/>
  <c r="R161" i="5"/>
  <c r="R158" i="5"/>
  <c r="R156" i="5"/>
  <c r="R154" i="5"/>
  <c r="R149" i="5"/>
  <c r="R146" i="5"/>
  <c r="R145" i="5"/>
  <c r="R142" i="5"/>
  <c r="R140" i="5"/>
  <c r="R138" i="5"/>
  <c r="R134" i="5"/>
  <c r="R133" i="5"/>
  <c r="R130" i="5"/>
  <c r="R129" i="5"/>
  <c r="R126" i="5"/>
  <c r="R124" i="5"/>
  <c r="R118" i="5"/>
  <c r="R117" i="5"/>
  <c r="R114" i="5"/>
  <c r="R113" i="5"/>
  <c r="R110" i="5"/>
  <c r="R108" i="5"/>
  <c r="R106" i="5"/>
  <c r="R101" i="5"/>
  <c r="R98" i="5"/>
  <c r="R97" i="5"/>
  <c r="R92" i="5"/>
  <c r="R90" i="5"/>
  <c r="R86" i="5"/>
  <c r="R85" i="5"/>
  <c r="R82" i="5"/>
  <c r="R81" i="5"/>
  <c r="R78" i="5"/>
  <c r="R74" i="5"/>
  <c r="R70" i="5"/>
  <c r="R69" i="5"/>
  <c r="R65" i="5"/>
  <c r="R62" i="5"/>
  <c r="R58" i="5"/>
  <c r="R54" i="5"/>
  <c r="R53" i="5"/>
  <c r="R50" i="5"/>
  <c r="R49" i="5"/>
  <c r="R46" i="5"/>
  <c r="R44" i="5"/>
  <c r="R38" i="5"/>
  <c r="R30" i="5"/>
  <c r="R28" i="5"/>
  <c r="R12" i="5"/>
  <c r="R10" i="5"/>
  <c r="P5" i="2"/>
  <c r="P6" i="2"/>
  <c r="N6" i="2"/>
  <c r="P504" i="2"/>
  <c r="P503" i="2"/>
  <c r="P502" i="2"/>
  <c r="P501" i="2"/>
  <c r="P500" i="2"/>
  <c r="P499" i="2"/>
  <c r="P498" i="2"/>
  <c r="P497" i="2"/>
  <c r="P496" i="2"/>
  <c r="P495" i="2"/>
  <c r="P494" i="2"/>
  <c r="P493" i="2"/>
  <c r="P492" i="2"/>
  <c r="P491" i="2"/>
  <c r="P490" i="2"/>
  <c r="P489" i="2"/>
  <c r="P488" i="2"/>
  <c r="P487" i="2"/>
  <c r="P486" i="2"/>
  <c r="P485" i="2"/>
  <c r="P484" i="2"/>
  <c r="P483" i="2"/>
  <c r="P482" i="2"/>
  <c r="P481" i="2"/>
  <c r="P480" i="2"/>
  <c r="P479" i="2"/>
  <c r="P478" i="2"/>
  <c r="P477" i="2"/>
  <c r="P476" i="2"/>
  <c r="P475" i="2"/>
  <c r="P474" i="2"/>
  <c r="P473" i="2"/>
  <c r="P472" i="2"/>
  <c r="P471" i="2"/>
  <c r="P470" i="2"/>
  <c r="P469" i="2"/>
  <c r="P468" i="2"/>
  <c r="P467" i="2"/>
  <c r="P466" i="2"/>
  <c r="P465" i="2"/>
  <c r="P464" i="2"/>
  <c r="P463" i="2"/>
  <c r="P462" i="2"/>
  <c r="P461" i="2"/>
  <c r="P460" i="2"/>
  <c r="P459" i="2"/>
  <c r="P458" i="2"/>
  <c r="P457" i="2"/>
  <c r="P456" i="2"/>
  <c r="P455" i="2"/>
  <c r="P454" i="2"/>
  <c r="P453" i="2"/>
  <c r="P452" i="2"/>
  <c r="P451" i="2"/>
  <c r="P450" i="2"/>
  <c r="P449" i="2"/>
  <c r="P448" i="2"/>
  <c r="P447" i="2"/>
  <c r="P446" i="2"/>
  <c r="P445" i="2"/>
  <c r="P444" i="2"/>
  <c r="P443" i="2"/>
  <c r="P442" i="2"/>
  <c r="P441" i="2"/>
  <c r="P440" i="2"/>
  <c r="P439" i="2"/>
  <c r="P438" i="2"/>
  <c r="P437" i="2"/>
  <c r="P436" i="2"/>
  <c r="P435" i="2"/>
  <c r="P434" i="2"/>
  <c r="P433" i="2"/>
  <c r="P432" i="2"/>
  <c r="P431" i="2"/>
  <c r="P430" i="2"/>
  <c r="P429" i="2"/>
  <c r="P428" i="2"/>
  <c r="P427" i="2"/>
  <c r="P426" i="2"/>
  <c r="P425" i="2"/>
  <c r="P424" i="2"/>
  <c r="P423" i="2"/>
  <c r="P422" i="2"/>
  <c r="P421" i="2"/>
  <c r="P420" i="2"/>
  <c r="P419" i="2"/>
  <c r="P418" i="2"/>
  <c r="P417" i="2"/>
  <c r="P416" i="2"/>
  <c r="P415" i="2"/>
  <c r="P414" i="2"/>
  <c r="P413" i="2"/>
  <c r="P412" i="2"/>
  <c r="P411" i="2"/>
  <c r="P410" i="2"/>
  <c r="P409" i="2"/>
  <c r="P408" i="2"/>
  <c r="P407" i="2"/>
  <c r="P406" i="2"/>
  <c r="P405" i="2"/>
  <c r="P404" i="2"/>
  <c r="P403" i="2"/>
  <c r="P402" i="2"/>
  <c r="P401" i="2"/>
  <c r="P400" i="2"/>
  <c r="P399" i="2"/>
  <c r="P398" i="2"/>
  <c r="P397" i="2"/>
  <c r="P396" i="2"/>
  <c r="P395" i="2"/>
  <c r="P394" i="2"/>
  <c r="P393" i="2"/>
  <c r="P392" i="2"/>
  <c r="P391" i="2"/>
  <c r="P390" i="2"/>
  <c r="P389" i="2"/>
  <c r="P388" i="2"/>
  <c r="P387" i="2"/>
  <c r="P386" i="2"/>
  <c r="P385" i="2"/>
  <c r="P384" i="2"/>
  <c r="P383" i="2"/>
  <c r="P382" i="2"/>
  <c r="P381" i="2"/>
  <c r="P380" i="2"/>
  <c r="P379" i="2"/>
  <c r="P378" i="2"/>
  <c r="P377" i="2"/>
  <c r="P376" i="2"/>
  <c r="P375" i="2"/>
  <c r="P374" i="2"/>
  <c r="P373" i="2"/>
  <c r="P372" i="2"/>
  <c r="P371" i="2"/>
  <c r="P370" i="2"/>
  <c r="P369" i="2"/>
  <c r="P368" i="2"/>
  <c r="P367" i="2"/>
  <c r="P366" i="2"/>
  <c r="P365" i="2"/>
  <c r="P364" i="2"/>
  <c r="P363" i="2"/>
  <c r="P362" i="2"/>
  <c r="P361" i="2"/>
  <c r="P360" i="2"/>
  <c r="P359" i="2"/>
  <c r="P358" i="2"/>
  <c r="P357" i="2"/>
  <c r="P356" i="2"/>
  <c r="P355" i="2"/>
  <c r="P354" i="2"/>
  <c r="P353" i="2"/>
  <c r="P352" i="2"/>
  <c r="P351" i="2"/>
  <c r="P350" i="2"/>
  <c r="P349" i="2"/>
  <c r="P348" i="2"/>
  <c r="P347" i="2"/>
  <c r="P346" i="2"/>
  <c r="P345" i="2"/>
  <c r="P344" i="2"/>
  <c r="P343" i="2"/>
  <c r="P342" i="2"/>
  <c r="P341" i="2"/>
  <c r="P340" i="2"/>
  <c r="P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I60" i="11"/>
  <c r="I61" i="11"/>
  <c r="I62" i="11"/>
  <c r="I63" i="11"/>
  <c r="I64" i="11"/>
  <c r="I65" i="11"/>
  <c r="I66" i="11"/>
  <c r="I67" i="11"/>
  <c r="I21" i="11"/>
  <c r="I56" i="11" s="1"/>
  <c r="I22" i="11"/>
  <c r="I23" i="11"/>
  <c r="I24" i="11"/>
  <c r="I25" i="11"/>
  <c r="I26" i="11"/>
  <c r="S5" i="2"/>
  <c r="S6" i="2"/>
  <c r="S504" i="2"/>
  <c r="S503" i="2"/>
  <c r="S502" i="2"/>
  <c r="S501" i="2"/>
  <c r="S500" i="2"/>
  <c r="S499" i="2"/>
  <c r="S498" i="2"/>
  <c r="S497" i="2"/>
  <c r="S496" i="2"/>
  <c r="S495" i="2"/>
  <c r="S494" i="2"/>
  <c r="S493" i="2"/>
  <c r="S492" i="2"/>
  <c r="S491" i="2"/>
  <c r="S490" i="2"/>
  <c r="S489" i="2"/>
  <c r="S488" i="2"/>
  <c r="S487" i="2"/>
  <c r="S486" i="2"/>
  <c r="S485" i="2"/>
  <c r="S484" i="2"/>
  <c r="S483" i="2"/>
  <c r="S482" i="2"/>
  <c r="S481" i="2"/>
  <c r="S480" i="2"/>
  <c r="S479" i="2"/>
  <c r="S478" i="2"/>
  <c r="S477" i="2"/>
  <c r="S476" i="2"/>
  <c r="S475" i="2"/>
  <c r="S474" i="2"/>
  <c r="S473" i="2"/>
  <c r="S472" i="2"/>
  <c r="S471" i="2"/>
  <c r="S470" i="2"/>
  <c r="S469" i="2"/>
  <c r="S468" i="2"/>
  <c r="S467" i="2"/>
  <c r="S466" i="2"/>
  <c r="S465" i="2"/>
  <c r="S464" i="2"/>
  <c r="S463" i="2"/>
  <c r="S462" i="2"/>
  <c r="S461" i="2"/>
  <c r="S460" i="2"/>
  <c r="S459" i="2"/>
  <c r="S458" i="2"/>
  <c r="S457" i="2"/>
  <c r="S456" i="2"/>
  <c r="S455" i="2"/>
  <c r="S454" i="2"/>
  <c r="S453" i="2"/>
  <c r="S452" i="2"/>
  <c r="S451" i="2"/>
  <c r="S450" i="2"/>
  <c r="S449" i="2"/>
  <c r="S448" i="2"/>
  <c r="S447" i="2"/>
  <c r="S446" i="2"/>
  <c r="S445" i="2"/>
  <c r="S444" i="2"/>
  <c r="S443" i="2"/>
  <c r="S442" i="2"/>
  <c r="S441" i="2"/>
  <c r="S440" i="2"/>
  <c r="S439" i="2"/>
  <c r="S438" i="2"/>
  <c r="S437" i="2"/>
  <c r="S436" i="2"/>
  <c r="S435" i="2"/>
  <c r="S434" i="2"/>
  <c r="S433" i="2"/>
  <c r="S432" i="2"/>
  <c r="S431" i="2"/>
  <c r="S430" i="2"/>
  <c r="S429" i="2"/>
  <c r="S428" i="2"/>
  <c r="S427" i="2"/>
  <c r="S426" i="2"/>
  <c r="S425" i="2"/>
  <c r="S424" i="2"/>
  <c r="S423" i="2"/>
  <c r="S422" i="2"/>
  <c r="S421" i="2"/>
  <c r="S420" i="2"/>
  <c r="S419" i="2"/>
  <c r="S418" i="2"/>
  <c r="S417" i="2"/>
  <c r="S416" i="2"/>
  <c r="S415" i="2"/>
  <c r="S414" i="2"/>
  <c r="S413" i="2"/>
  <c r="S412" i="2"/>
  <c r="S411" i="2"/>
  <c r="S410" i="2"/>
  <c r="S409" i="2"/>
  <c r="S408" i="2"/>
  <c r="S407" i="2"/>
  <c r="S406" i="2"/>
  <c r="S405" i="2"/>
  <c r="S404" i="2"/>
  <c r="S403" i="2"/>
  <c r="S402" i="2"/>
  <c r="S401" i="2"/>
  <c r="S400" i="2"/>
  <c r="S399" i="2"/>
  <c r="S398" i="2"/>
  <c r="S397" i="2"/>
  <c r="S396" i="2"/>
  <c r="S395" i="2"/>
  <c r="S394" i="2"/>
  <c r="S393" i="2"/>
  <c r="S392" i="2"/>
  <c r="S391" i="2"/>
  <c r="S390" i="2"/>
  <c r="S389" i="2"/>
  <c r="S388" i="2"/>
  <c r="S387" i="2"/>
  <c r="S386" i="2"/>
  <c r="S385" i="2"/>
  <c r="S384" i="2"/>
  <c r="S383" i="2"/>
  <c r="S382" i="2"/>
  <c r="S381" i="2"/>
  <c r="S380" i="2"/>
  <c r="S379" i="2"/>
  <c r="S378" i="2"/>
  <c r="S377" i="2"/>
  <c r="S376" i="2"/>
  <c r="S375" i="2"/>
  <c r="S374" i="2"/>
  <c r="S373" i="2"/>
  <c r="S372" i="2"/>
  <c r="S371" i="2"/>
  <c r="S370" i="2"/>
  <c r="S369" i="2"/>
  <c r="S368" i="2"/>
  <c r="S367" i="2"/>
  <c r="S366" i="2"/>
  <c r="S365" i="2"/>
  <c r="S364" i="2"/>
  <c r="S363" i="2"/>
  <c r="S362" i="2"/>
  <c r="S361" i="2"/>
  <c r="S360" i="2"/>
  <c r="S359" i="2"/>
  <c r="S358" i="2"/>
  <c r="S357" i="2"/>
  <c r="S356" i="2"/>
  <c r="S355" i="2"/>
  <c r="S354" i="2"/>
  <c r="S353" i="2"/>
  <c r="S352" i="2"/>
  <c r="S351" i="2"/>
  <c r="S350" i="2"/>
  <c r="S349" i="2"/>
  <c r="S348" i="2"/>
  <c r="S347" i="2"/>
  <c r="S346" i="2"/>
  <c r="S345" i="2"/>
  <c r="S344" i="2"/>
  <c r="S343" i="2"/>
  <c r="S342" i="2"/>
  <c r="S341" i="2"/>
  <c r="S340" i="2"/>
  <c r="S339" i="2"/>
  <c r="S338" i="2"/>
  <c r="S337" i="2"/>
  <c r="S336" i="2"/>
  <c r="S335" i="2"/>
  <c r="S334" i="2"/>
  <c r="S333" i="2"/>
  <c r="S332" i="2"/>
  <c r="S331" i="2"/>
  <c r="S330" i="2"/>
  <c r="S329" i="2"/>
  <c r="S328" i="2"/>
  <c r="S327" i="2"/>
  <c r="S326" i="2"/>
  <c r="S325" i="2"/>
  <c r="S324" i="2"/>
  <c r="S323" i="2"/>
  <c r="S322" i="2"/>
  <c r="S321" i="2"/>
  <c r="S320" i="2"/>
  <c r="S319" i="2"/>
  <c r="S318" i="2"/>
  <c r="S317" i="2"/>
  <c r="S316" i="2"/>
  <c r="S315" i="2"/>
  <c r="S314" i="2"/>
  <c r="S313" i="2"/>
  <c r="S312" i="2"/>
  <c r="S311" i="2"/>
  <c r="S310" i="2"/>
  <c r="S309" i="2"/>
  <c r="S308" i="2"/>
  <c r="S307" i="2"/>
  <c r="S306" i="2"/>
  <c r="S305" i="2"/>
  <c r="S304" i="2"/>
  <c r="S303" i="2"/>
  <c r="S302" i="2"/>
  <c r="S301" i="2"/>
  <c r="S300" i="2"/>
  <c r="S299" i="2"/>
  <c r="S298" i="2"/>
  <c r="S297" i="2"/>
  <c r="S296" i="2"/>
  <c r="S295" i="2"/>
  <c r="S294" i="2"/>
  <c r="S293" i="2"/>
  <c r="S292" i="2"/>
  <c r="S291" i="2"/>
  <c r="S290" i="2"/>
  <c r="S289" i="2"/>
  <c r="S288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55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5" i="5"/>
  <c r="S504" i="5"/>
  <c r="S503" i="5"/>
  <c r="S502" i="5"/>
  <c r="S501" i="5"/>
  <c r="S500" i="5"/>
  <c r="S499" i="5"/>
  <c r="S498" i="5"/>
  <c r="S497" i="5"/>
  <c r="S496" i="5"/>
  <c r="S495" i="5"/>
  <c r="S494" i="5"/>
  <c r="S493" i="5"/>
  <c r="S492" i="5"/>
  <c r="S491" i="5"/>
  <c r="S490" i="5"/>
  <c r="S489" i="5"/>
  <c r="S488" i="5"/>
  <c r="S487" i="5"/>
  <c r="S486" i="5"/>
  <c r="S485" i="5"/>
  <c r="S484" i="5"/>
  <c r="S483" i="5"/>
  <c r="S482" i="5"/>
  <c r="S481" i="5"/>
  <c r="S480" i="5"/>
  <c r="S479" i="5"/>
  <c r="S478" i="5"/>
  <c r="S477" i="5"/>
  <c r="S476" i="5"/>
  <c r="S475" i="5"/>
  <c r="S474" i="5"/>
  <c r="S473" i="5"/>
  <c r="S472" i="5"/>
  <c r="S471" i="5"/>
  <c r="S470" i="5"/>
  <c r="S469" i="5"/>
  <c r="S468" i="5"/>
  <c r="S467" i="5"/>
  <c r="S466" i="5"/>
  <c r="S465" i="5"/>
  <c r="S464" i="5"/>
  <c r="S463" i="5"/>
  <c r="S462" i="5"/>
  <c r="S461" i="5"/>
  <c r="S460" i="5"/>
  <c r="S459" i="5"/>
  <c r="S458" i="5"/>
  <c r="S457" i="5"/>
  <c r="S456" i="5"/>
  <c r="S455" i="5"/>
  <c r="S454" i="5"/>
  <c r="S453" i="5"/>
  <c r="S452" i="5"/>
  <c r="S451" i="5"/>
  <c r="S450" i="5"/>
  <c r="S449" i="5"/>
  <c r="S448" i="5"/>
  <c r="S447" i="5"/>
  <c r="S446" i="5"/>
  <c r="S445" i="5"/>
  <c r="S444" i="5"/>
  <c r="S443" i="5"/>
  <c r="S442" i="5"/>
  <c r="S441" i="5"/>
  <c r="S440" i="5"/>
  <c r="S439" i="5"/>
  <c r="S438" i="5"/>
  <c r="S437" i="5"/>
  <c r="S436" i="5"/>
  <c r="S435" i="5"/>
  <c r="S434" i="5"/>
  <c r="S433" i="5"/>
  <c r="S432" i="5"/>
  <c r="S431" i="5"/>
  <c r="S430" i="5"/>
  <c r="S429" i="5"/>
  <c r="S428" i="5"/>
  <c r="S427" i="5"/>
  <c r="S426" i="5"/>
  <c r="S425" i="5"/>
  <c r="S424" i="5"/>
  <c r="S423" i="5"/>
  <c r="S422" i="5"/>
  <c r="S421" i="5"/>
  <c r="S420" i="5"/>
  <c r="S419" i="5"/>
  <c r="S418" i="5"/>
  <c r="S417" i="5"/>
  <c r="S416" i="5"/>
  <c r="S415" i="5"/>
  <c r="S414" i="5"/>
  <c r="S413" i="5"/>
  <c r="S412" i="5"/>
  <c r="S411" i="5"/>
  <c r="S410" i="5"/>
  <c r="S409" i="5"/>
  <c r="S408" i="5"/>
  <c r="S407" i="5"/>
  <c r="S406" i="5"/>
  <c r="S405" i="5"/>
  <c r="S404" i="5"/>
  <c r="S403" i="5"/>
  <c r="S402" i="5"/>
  <c r="S401" i="5"/>
  <c r="S400" i="5"/>
  <c r="S399" i="5"/>
  <c r="S398" i="5"/>
  <c r="S397" i="5"/>
  <c r="S396" i="5"/>
  <c r="S395" i="5"/>
  <c r="S394" i="5"/>
  <c r="S393" i="5"/>
  <c r="S392" i="5"/>
  <c r="S391" i="5"/>
  <c r="S390" i="5"/>
  <c r="S389" i="5"/>
  <c r="S388" i="5"/>
  <c r="S387" i="5"/>
  <c r="S386" i="5"/>
  <c r="S385" i="5"/>
  <c r="S384" i="5"/>
  <c r="S383" i="5"/>
  <c r="S382" i="5"/>
  <c r="S381" i="5"/>
  <c r="S380" i="5"/>
  <c r="S379" i="5"/>
  <c r="S378" i="5"/>
  <c r="S377" i="5"/>
  <c r="S376" i="5"/>
  <c r="S375" i="5"/>
  <c r="S374" i="5"/>
  <c r="S373" i="5"/>
  <c r="S372" i="5"/>
  <c r="S371" i="5"/>
  <c r="S370" i="5"/>
  <c r="S369" i="5"/>
  <c r="S368" i="5"/>
  <c r="S367" i="5"/>
  <c r="S366" i="5"/>
  <c r="S365" i="5"/>
  <c r="S364" i="5"/>
  <c r="S363" i="5"/>
  <c r="S362" i="5"/>
  <c r="S361" i="5"/>
  <c r="S360" i="5"/>
  <c r="S359" i="5"/>
  <c r="S358" i="5"/>
  <c r="S357" i="5"/>
  <c r="S356" i="5"/>
  <c r="S355" i="5"/>
  <c r="S354" i="5"/>
  <c r="S353" i="5"/>
  <c r="S352" i="5"/>
  <c r="S351" i="5"/>
  <c r="S350" i="5"/>
  <c r="S349" i="5"/>
  <c r="S348" i="5"/>
  <c r="S347" i="5"/>
  <c r="S346" i="5"/>
  <c r="S345" i="5"/>
  <c r="S344" i="5"/>
  <c r="S343" i="5"/>
  <c r="S342" i="5"/>
  <c r="S341" i="5"/>
  <c r="S340" i="5"/>
  <c r="S339" i="5"/>
  <c r="S338" i="5"/>
  <c r="S337" i="5"/>
  <c r="S336" i="5"/>
  <c r="S335" i="5"/>
  <c r="S334" i="5"/>
  <c r="S333" i="5"/>
  <c r="S332" i="5"/>
  <c r="S331" i="5"/>
  <c r="S330" i="5"/>
  <c r="S329" i="5"/>
  <c r="S328" i="5"/>
  <c r="S327" i="5"/>
  <c r="S326" i="5"/>
  <c r="S325" i="5"/>
  <c r="S324" i="5"/>
  <c r="S323" i="5"/>
  <c r="S322" i="5"/>
  <c r="S321" i="5"/>
  <c r="S320" i="5"/>
  <c r="S319" i="5"/>
  <c r="S318" i="5"/>
  <c r="S317" i="5"/>
  <c r="S316" i="5"/>
  <c r="S315" i="5"/>
  <c r="S314" i="5"/>
  <c r="S313" i="5"/>
  <c r="S312" i="5"/>
  <c r="S311" i="5"/>
  <c r="S310" i="5"/>
  <c r="S309" i="5"/>
  <c r="S308" i="5"/>
  <c r="S307" i="5"/>
  <c r="S306" i="5"/>
  <c r="S305" i="5"/>
  <c r="S304" i="5"/>
  <c r="S303" i="5"/>
  <c r="S302" i="5"/>
  <c r="S301" i="5"/>
  <c r="S300" i="5"/>
  <c r="S299" i="5"/>
  <c r="S298" i="5"/>
  <c r="S297" i="5"/>
  <c r="S296" i="5"/>
  <c r="S295" i="5"/>
  <c r="S294" i="5"/>
  <c r="S293" i="5"/>
  <c r="S292" i="5"/>
  <c r="S291" i="5"/>
  <c r="S290" i="5"/>
  <c r="S289" i="5"/>
  <c r="S288" i="5"/>
  <c r="S287" i="5"/>
  <c r="S286" i="5"/>
  <c r="S285" i="5"/>
  <c r="S284" i="5"/>
  <c r="S283" i="5"/>
  <c r="S282" i="5"/>
  <c r="S281" i="5"/>
  <c r="S280" i="5"/>
  <c r="S279" i="5"/>
  <c r="S278" i="5"/>
  <c r="S277" i="5"/>
  <c r="S276" i="5"/>
  <c r="S275" i="5"/>
  <c r="S274" i="5"/>
  <c r="S273" i="5"/>
  <c r="S272" i="5"/>
  <c r="S271" i="5"/>
  <c r="S270" i="5"/>
  <c r="S269" i="5"/>
  <c r="S268" i="5"/>
  <c r="S267" i="5"/>
  <c r="S266" i="5"/>
  <c r="S265" i="5"/>
  <c r="S264" i="5"/>
  <c r="S263" i="5"/>
  <c r="S262" i="5"/>
  <c r="S261" i="5"/>
  <c r="S260" i="5"/>
  <c r="S259" i="5"/>
  <c r="S258" i="5"/>
  <c r="S257" i="5"/>
  <c r="S256" i="5"/>
  <c r="S255" i="5"/>
  <c r="S254" i="5"/>
  <c r="S253" i="5"/>
  <c r="S252" i="5"/>
  <c r="S251" i="5"/>
  <c r="S250" i="5"/>
  <c r="S249" i="5"/>
  <c r="S248" i="5"/>
  <c r="S247" i="5"/>
  <c r="S246" i="5"/>
  <c r="S245" i="5"/>
  <c r="S244" i="5"/>
  <c r="S243" i="5"/>
  <c r="S242" i="5"/>
  <c r="S241" i="5"/>
  <c r="S240" i="5"/>
  <c r="S239" i="5"/>
  <c r="S238" i="5"/>
  <c r="S237" i="5"/>
  <c r="S236" i="5"/>
  <c r="S235" i="5"/>
  <c r="S234" i="5"/>
  <c r="S233" i="5"/>
  <c r="S232" i="5"/>
  <c r="S231" i="5"/>
  <c r="S230" i="5"/>
  <c r="S229" i="5"/>
  <c r="S228" i="5"/>
  <c r="S227" i="5"/>
  <c r="S226" i="5"/>
  <c r="S225" i="5"/>
  <c r="S224" i="5"/>
  <c r="S223" i="5"/>
  <c r="S222" i="5"/>
  <c r="S221" i="5"/>
  <c r="S220" i="5"/>
  <c r="S219" i="5"/>
  <c r="S218" i="5"/>
  <c r="S217" i="5"/>
  <c r="S216" i="5"/>
  <c r="S215" i="5"/>
  <c r="S214" i="5"/>
  <c r="S213" i="5"/>
  <c r="S212" i="5"/>
  <c r="S211" i="5"/>
  <c r="S210" i="5"/>
  <c r="S209" i="5"/>
  <c r="S208" i="5"/>
  <c r="S207" i="5"/>
  <c r="S206" i="5"/>
  <c r="S205" i="5"/>
  <c r="S204" i="5"/>
  <c r="S203" i="5"/>
  <c r="S202" i="5"/>
  <c r="S201" i="5"/>
  <c r="S200" i="5"/>
  <c r="S199" i="5"/>
  <c r="S198" i="5"/>
  <c r="S197" i="5"/>
  <c r="S196" i="5"/>
  <c r="S195" i="5"/>
  <c r="S194" i="5"/>
  <c r="S193" i="5"/>
  <c r="S192" i="5"/>
  <c r="S191" i="5"/>
  <c r="S190" i="5"/>
  <c r="S189" i="5"/>
  <c r="S188" i="5"/>
  <c r="S187" i="5"/>
  <c r="S186" i="5"/>
  <c r="S185" i="5"/>
  <c r="S184" i="5"/>
  <c r="S183" i="5"/>
  <c r="S182" i="5"/>
  <c r="S181" i="5"/>
  <c r="S180" i="5"/>
  <c r="S179" i="5"/>
  <c r="S178" i="5"/>
  <c r="S177" i="5"/>
  <c r="S176" i="5"/>
  <c r="S175" i="5"/>
  <c r="S174" i="5"/>
  <c r="S173" i="5"/>
  <c r="S172" i="5"/>
  <c r="S171" i="5"/>
  <c r="S170" i="5"/>
  <c r="S169" i="5"/>
  <c r="S168" i="5"/>
  <c r="S167" i="5"/>
  <c r="S166" i="5"/>
  <c r="S165" i="5"/>
  <c r="S164" i="5"/>
  <c r="S163" i="5"/>
  <c r="S162" i="5"/>
  <c r="S161" i="5"/>
  <c r="S160" i="5"/>
  <c r="S159" i="5"/>
  <c r="S158" i="5"/>
  <c r="S157" i="5"/>
  <c r="S156" i="5"/>
  <c r="S155" i="5"/>
  <c r="S154" i="5"/>
  <c r="S153" i="5"/>
  <c r="S152" i="5"/>
  <c r="S151" i="5"/>
  <c r="S150" i="5"/>
  <c r="S149" i="5"/>
  <c r="S148" i="5"/>
  <c r="S147" i="5"/>
  <c r="S146" i="5"/>
  <c r="S145" i="5"/>
  <c r="S144" i="5"/>
  <c r="S143" i="5"/>
  <c r="S142" i="5"/>
  <c r="S141" i="5"/>
  <c r="S140" i="5"/>
  <c r="S139" i="5"/>
  <c r="S138" i="5"/>
  <c r="S137" i="5"/>
  <c r="S136" i="5"/>
  <c r="S135" i="5"/>
  <c r="S134" i="5"/>
  <c r="S133" i="5"/>
  <c r="S132" i="5"/>
  <c r="S131" i="5"/>
  <c r="S130" i="5"/>
  <c r="S129" i="5"/>
  <c r="S128" i="5"/>
  <c r="S127" i="5"/>
  <c r="S126" i="5"/>
  <c r="S125" i="5"/>
  <c r="S124" i="5"/>
  <c r="S123" i="5"/>
  <c r="S122" i="5"/>
  <c r="S121" i="5"/>
  <c r="S120" i="5"/>
  <c r="S119" i="5"/>
  <c r="S118" i="5"/>
  <c r="S117" i="5"/>
  <c r="S116" i="5"/>
  <c r="S115" i="5"/>
  <c r="S114" i="5"/>
  <c r="S113" i="5"/>
  <c r="S112" i="5"/>
  <c r="S111" i="5"/>
  <c r="S110" i="5"/>
  <c r="S109" i="5"/>
  <c r="S108" i="5"/>
  <c r="S107" i="5"/>
  <c r="S106" i="5"/>
  <c r="S105" i="5"/>
  <c r="S104" i="5"/>
  <c r="S103" i="5"/>
  <c r="S102" i="5"/>
  <c r="S101" i="5"/>
  <c r="S100" i="5"/>
  <c r="S99" i="5"/>
  <c r="S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I14" i="11"/>
  <c r="H39" i="12" s="1"/>
  <c r="I13" i="11"/>
  <c r="H19" i="12" s="1"/>
  <c r="K113" i="11"/>
  <c r="K111" i="11"/>
  <c r="K109" i="11"/>
  <c r="K107" i="11"/>
  <c r="K105" i="11"/>
  <c r="K103" i="11"/>
  <c r="N17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N16" i="2"/>
  <c r="N381" i="2"/>
  <c r="N21" i="5"/>
  <c r="N14" i="2"/>
  <c r="N13" i="2"/>
  <c r="N496" i="2"/>
  <c r="N15" i="2"/>
  <c r="F20" i="11"/>
  <c r="F59" i="11" s="1"/>
  <c r="G20" i="11"/>
  <c r="G59" i="11" s="1"/>
  <c r="H20" i="11"/>
  <c r="H59" i="11" s="1"/>
  <c r="E20" i="11"/>
  <c r="E59" i="11" s="1"/>
  <c r="H95" i="11"/>
  <c r="E95" i="11"/>
  <c r="F95" i="11"/>
  <c r="G95" i="11"/>
  <c r="D95" i="11"/>
  <c r="E56" i="11"/>
  <c r="F56" i="11"/>
  <c r="G56" i="11"/>
  <c r="H56" i="11"/>
  <c r="D56" i="11"/>
  <c r="N12" i="2"/>
  <c r="N11" i="2"/>
  <c r="N10" i="2"/>
  <c r="N9" i="2"/>
  <c r="N8" i="2"/>
  <c r="N7" i="2"/>
  <c r="N495" i="5"/>
  <c r="N500" i="2"/>
  <c r="N499" i="2"/>
  <c r="N18" i="2"/>
  <c r="N19" i="2"/>
  <c r="N20" i="2"/>
  <c r="N130" i="2"/>
  <c r="N320" i="5"/>
  <c r="N494" i="5"/>
  <c r="N300" i="5"/>
  <c r="N498" i="5"/>
  <c r="N23" i="2"/>
  <c r="N21" i="2"/>
  <c r="N22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7" i="2"/>
  <c r="N498" i="2"/>
  <c r="N501" i="2"/>
  <c r="N502" i="2"/>
  <c r="N503" i="2"/>
  <c r="N504" i="2"/>
  <c r="N8" i="5"/>
  <c r="A22" i="12"/>
  <c r="A38" i="12"/>
  <c r="A36" i="12"/>
  <c r="A31" i="12"/>
  <c r="A30" i="12"/>
  <c r="A26" i="12"/>
  <c r="A24" i="12"/>
  <c r="A2" i="12"/>
  <c r="A16" i="12"/>
  <c r="A11" i="12"/>
  <c r="A10" i="12"/>
  <c r="A6" i="12"/>
  <c r="A4" i="12"/>
  <c r="D5" i="11"/>
  <c r="D20" i="11" s="1"/>
  <c r="D59" i="11" s="1"/>
  <c r="D12" i="11"/>
  <c r="B22" i="11"/>
  <c r="B61" i="11"/>
  <c r="B23" i="11"/>
  <c r="B62" i="11"/>
  <c r="B60" i="11"/>
  <c r="C59" i="11"/>
  <c r="E8" i="11"/>
  <c r="F8" i="11"/>
  <c r="G8" i="11"/>
  <c r="H8" i="11"/>
  <c r="D8" i="11"/>
  <c r="N6" i="5"/>
  <c r="I4" i="5"/>
  <c r="N4" i="5" s="1"/>
  <c r="H4" i="5"/>
  <c r="G4" i="5"/>
  <c r="I4" i="2"/>
  <c r="N4" i="2" s="1"/>
  <c r="H4" i="2"/>
  <c r="G4" i="2"/>
  <c r="A2" i="5"/>
  <c r="F5" i="5"/>
  <c r="F6" i="5"/>
  <c r="F7" i="5"/>
  <c r="N7" i="5"/>
  <c r="F8" i="5"/>
  <c r="F9" i="5"/>
  <c r="N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N22" i="5"/>
  <c r="F23" i="5"/>
  <c r="N23" i="5"/>
  <c r="F24" i="5"/>
  <c r="N24" i="5"/>
  <c r="F25" i="5"/>
  <c r="N25" i="5"/>
  <c r="F26" i="5"/>
  <c r="N26" i="5"/>
  <c r="F27" i="5"/>
  <c r="N27" i="5"/>
  <c r="F28" i="5"/>
  <c r="N28" i="5"/>
  <c r="F29" i="5"/>
  <c r="N29" i="5"/>
  <c r="F30" i="5"/>
  <c r="N30" i="5"/>
  <c r="F31" i="5"/>
  <c r="N31" i="5"/>
  <c r="F32" i="5"/>
  <c r="N32" i="5"/>
  <c r="F33" i="5"/>
  <c r="N33" i="5"/>
  <c r="F34" i="5"/>
  <c r="N34" i="5"/>
  <c r="F35" i="5"/>
  <c r="N35" i="5"/>
  <c r="F36" i="5"/>
  <c r="N36" i="5"/>
  <c r="F37" i="5"/>
  <c r="N37" i="5"/>
  <c r="F38" i="5"/>
  <c r="N38" i="5"/>
  <c r="F39" i="5"/>
  <c r="N39" i="5"/>
  <c r="F40" i="5"/>
  <c r="N40" i="5"/>
  <c r="F41" i="5"/>
  <c r="N41" i="5"/>
  <c r="F42" i="5"/>
  <c r="N42" i="5"/>
  <c r="F43" i="5"/>
  <c r="N43" i="5"/>
  <c r="F44" i="5"/>
  <c r="N44" i="5"/>
  <c r="F45" i="5"/>
  <c r="N45" i="5"/>
  <c r="F46" i="5"/>
  <c r="N46" i="5"/>
  <c r="F47" i="5"/>
  <c r="N47" i="5"/>
  <c r="F48" i="5"/>
  <c r="N48" i="5"/>
  <c r="F49" i="5"/>
  <c r="N49" i="5"/>
  <c r="F50" i="5"/>
  <c r="N50" i="5"/>
  <c r="F51" i="5"/>
  <c r="N51" i="5"/>
  <c r="F52" i="5"/>
  <c r="N52" i="5"/>
  <c r="F53" i="5"/>
  <c r="N53" i="5"/>
  <c r="F54" i="5"/>
  <c r="N54" i="5"/>
  <c r="F55" i="5"/>
  <c r="N55" i="5"/>
  <c r="F56" i="5"/>
  <c r="N56" i="5"/>
  <c r="F57" i="5"/>
  <c r="N57" i="5"/>
  <c r="F58" i="5"/>
  <c r="N58" i="5"/>
  <c r="F59" i="5"/>
  <c r="N59" i="5"/>
  <c r="F60" i="5"/>
  <c r="N60" i="5"/>
  <c r="F61" i="5"/>
  <c r="N61" i="5"/>
  <c r="F62" i="5"/>
  <c r="N62" i="5"/>
  <c r="F63" i="5"/>
  <c r="N63" i="5"/>
  <c r="F64" i="5"/>
  <c r="N64" i="5"/>
  <c r="F65" i="5"/>
  <c r="N65" i="5"/>
  <c r="F66" i="5"/>
  <c r="N66" i="5"/>
  <c r="F67" i="5"/>
  <c r="N67" i="5"/>
  <c r="F68" i="5"/>
  <c r="N68" i="5"/>
  <c r="F69" i="5"/>
  <c r="N69" i="5"/>
  <c r="F70" i="5"/>
  <c r="N70" i="5"/>
  <c r="F71" i="5"/>
  <c r="N71" i="5"/>
  <c r="F72" i="5"/>
  <c r="N72" i="5"/>
  <c r="F73" i="5"/>
  <c r="N73" i="5"/>
  <c r="F74" i="5"/>
  <c r="N74" i="5"/>
  <c r="F75" i="5"/>
  <c r="N75" i="5"/>
  <c r="F76" i="5"/>
  <c r="N76" i="5"/>
  <c r="F77" i="5"/>
  <c r="N77" i="5"/>
  <c r="F78" i="5"/>
  <c r="N78" i="5"/>
  <c r="F79" i="5"/>
  <c r="N79" i="5"/>
  <c r="F80" i="5"/>
  <c r="N80" i="5"/>
  <c r="F81" i="5"/>
  <c r="N81" i="5"/>
  <c r="F82" i="5"/>
  <c r="N82" i="5"/>
  <c r="F83" i="5"/>
  <c r="N83" i="5"/>
  <c r="F84" i="5"/>
  <c r="N84" i="5"/>
  <c r="F85" i="5"/>
  <c r="N85" i="5"/>
  <c r="F86" i="5"/>
  <c r="N86" i="5"/>
  <c r="F87" i="5"/>
  <c r="N87" i="5"/>
  <c r="F88" i="5"/>
  <c r="N88" i="5"/>
  <c r="F89" i="5"/>
  <c r="N89" i="5"/>
  <c r="F90" i="5"/>
  <c r="N90" i="5"/>
  <c r="F91" i="5"/>
  <c r="N91" i="5"/>
  <c r="F92" i="5"/>
  <c r="N92" i="5"/>
  <c r="F93" i="5"/>
  <c r="N93" i="5"/>
  <c r="F94" i="5"/>
  <c r="N94" i="5"/>
  <c r="F95" i="5"/>
  <c r="N95" i="5"/>
  <c r="F96" i="5"/>
  <c r="N96" i="5"/>
  <c r="F97" i="5"/>
  <c r="N97" i="5"/>
  <c r="F98" i="5"/>
  <c r="N98" i="5"/>
  <c r="F99" i="5"/>
  <c r="N99" i="5"/>
  <c r="F100" i="5"/>
  <c r="N100" i="5"/>
  <c r="F101" i="5"/>
  <c r="N101" i="5"/>
  <c r="F102" i="5"/>
  <c r="N102" i="5"/>
  <c r="F103" i="5"/>
  <c r="N103" i="5"/>
  <c r="F104" i="5"/>
  <c r="N104" i="5"/>
  <c r="F105" i="5"/>
  <c r="N105" i="5"/>
  <c r="F106" i="5"/>
  <c r="N106" i="5"/>
  <c r="F107" i="5"/>
  <c r="N107" i="5"/>
  <c r="F108" i="5"/>
  <c r="N108" i="5"/>
  <c r="F109" i="5"/>
  <c r="N109" i="5"/>
  <c r="F110" i="5"/>
  <c r="N110" i="5"/>
  <c r="F111" i="5"/>
  <c r="N111" i="5"/>
  <c r="F112" i="5"/>
  <c r="N112" i="5"/>
  <c r="F113" i="5"/>
  <c r="N113" i="5"/>
  <c r="F114" i="5"/>
  <c r="N114" i="5"/>
  <c r="F115" i="5"/>
  <c r="N115" i="5"/>
  <c r="F116" i="5"/>
  <c r="N116" i="5"/>
  <c r="F117" i="5"/>
  <c r="N117" i="5"/>
  <c r="F118" i="5"/>
  <c r="N118" i="5"/>
  <c r="F119" i="5"/>
  <c r="N119" i="5"/>
  <c r="F120" i="5"/>
  <c r="N120" i="5"/>
  <c r="F121" i="5"/>
  <c r="N121" i="5"/>
  <c r="F122" i="5"/>
  <c r="N122" i="5"/>
  <c r="F123" i="5"/>
  <c r="N123" i="5"/>
  <c r="F124" i="5"/>
  <c r="N124" i="5"/>
  <c r="F125" i="5"/>
  <c r="N125" i="5"/>
  <c r="F126" i="5"/>
  <c r="N126" i="5"/>
  <c r="F127" i="5"/>
  <c r="N127" i="5"/>
  <c r="F128" i="5"/>
  <c r="N128" i="5"/>
  <c r="F129" i="5"/>
  <c r="N129" i="5"/>
  <c r="F130" i="5"/>
  <c r="N130" i="5"/>
  <c r="F131" i="5"/>
  <c r="N131" i="5"/>
  <c r="F132" i="5"/>
  <c r="N132" i="5"/>
  <c r="F133" i="5"/>
  <c r="N133" i="5"/>
  <c r="F134" i="5"/>
  <c r="N134" i="5"/>
  <c r="F135" i="5"/>
  <c r="N135" i="5"/>
  <c r="F136" i="5"/>
  <c r="N136" i="5"/>
  <c r="F137" i="5"/>
  <c r="N137" i="5"/>
  <c r="F138" i="5"/>
  <c r="N138" i="5"/>
  <c r="F139" i="5"/>
  <c r="N139" i="5"/>
  <c r="F140" i="5"/>
  <c r="N140" i="5"/>
  <c r="F141" i="5"/>
  <c r="N141" i="5"/>
  <c r="F142" i="5"/>
  <c r="N142" i="5"/>
  <c r="F143" i="5"/>
  <c r="N143" i="5"/>
  <c r="F144" i="5"/>
  <c r="N144" i="5"/>
  <c r="F145" i="5"/>
  <c r="N145" i="5"/>
  <c r="F146" i="5"/>
  <c r="N146" i="5"/>
  <c r="F147" i="5"/>
  <c r="N147" i="5"/>
  <c r="F148" i="5"/>
  <c r="N148" i="5"/>
  <c r="F149" i="5"/>
  <c r="N149" i="5"/>
  <c r="F150" i="5"/>
  <c r="N150" i="5"/>
  <c r="F151" i="5"/>
  <c r="N151" i="5"/>
  <c r="F152" i="5"/>
  <c r="N152" i="5"/>
  <c r="F153" i="5"/>
  <c r="N153" i="5"/>
  <c r="F154" i="5"/>
  <c r="N154" i="5"/>
  <c r="F155" i="5"/>
  <c r="N155" i="5"/>
  <c r="F156" i="5"/>
  <c r="N156" i="5"/>
  <c r="F157" i="5"/>
  <c r="N157" i="5"/>
  <c r="F158" i="5"/>
  <c r="N158" i="5"/>
  <c r="F159" i="5"/>
  <c r="N159" i="5"/>
  <c r="F160" i="5"/>
  <c r="N160" i="5"/>
  <c r="F161" i="5"/>
  <c r="N161" i="5"/>
  <c r="F162" i="5"/>
  <c r="N162" i="5"/>
  <c r="F163" i="5"/>
  <c r="N163" i="5"/>
  <c r="F164" i="5"/>
  <c r="N164" i="5"/>
  <c r="F165" i="5"/>
  <c r="N165" i="5"/>
  <c r="F166" i="5"/>
  <c r="N166" i="5"/>
  <c r="F167" i="5"/>
  <c r="N167" i="5"/>
  <c r="F168" i="5"/>
  <c r="N168" i="5"/>
  <c r="F169" i="5"/>
  <c r="N169" i="5"/>
  <c r="F170" i="5"/>
  <c r="N170" i="5"/>
  <c r="F171" i="5"/>
  <c r="N171" i="5"/>
  <c r="F172" i="5"/>
  <c r="N172" i="5"/>
  <c r="F173" i="5"/>
  <c r="N173" i="5"/>
  <c r="F174" i="5"/>
  <c r="N174" i="5"/>
  <c r="F175" i="5"/>
  <c r="N175" i="5"/>
  <c r="F176" i="5"/>
  <c r="N176" i="5"/>
  <c r="F177" i="5"/>
  <c r="N177" i="5"/>
  <c r="F178" i="5"/>
  <c r="N178" i="5"/>
  <c r="F179" i="5"/>
  <c r="N179" i="5"/>
  <c r="F180" i="5"/>
  <c r="N180" i="5"/>
  <c r="F181" i="5"/>
  <c r="N181" i="5"/>
  <c r="F182" i="5"/>
  <c r="N182" i="5"/>
  <c r="F183" i="5"/>
  <c r="N183" i="5"/>
  <c r="F184" i="5"/>
  <c r="N184" i="5"/>
  <c r="F185" i="5"/>
  <c r="N185" i="5"/>
  <c r="F186" i="5"/>
  <c r="N186" i="5"/>
  <c r="F187" i="5"/>
  <c r="N187" i="5"/>
  <c r="F188" i="5"/>
  <c r="N188" i="5"/>
  <c r="F189" i="5"/>
  <c r="N189" i="5"/>
  <c r="F190" i="5"/>
  <c r="N190" i="5"/>
  <c r="F191" i="5"/>
  <c r="N191" i="5"/>
  <c r="F192" i="5"/>
  <c r="N192" i="5"/>
  <c r="F193" i="5"/>
  <c r="N193" i="5"/>
  <c r="F194" i="5"/>
  <c r="N194" i="5"/>
  <c r="F195" i="5"/>
  <c r="N195" i="5"/>
  <c r="F196" i="5"/>
  <c r="N196" i="5"/>
  <c r="F197" i="5"/>
  <c r="N197" i="5"/>
  <c r="F198" i="5"/>
  <c r="N198" i="5"/>
  <c r="F199" i="5"/>
  <c r="N199" i="5"/>
  <c r="F200" i="5"/>
  <c r="N200" i="5"/>
  <c r="F201" i="5"/>
  <c r="N201" i="5"/>
  <c r="F202" i="5"/>
  <c r="N202" i="5"/>
  <c r="F203" i="5"/>
  <c r="N203" i="5"/>
  <c r="F204" i="5"/>
  <c r="N204" i="5"/>
  <c r="F205" i="5"/>
  <c r="N205" i="5"/>
  <c r="F206" i="5"/>
  <c r="N206" i="5"/>
  <c r="F207" i="5"/>
  <c r="N207" i="5"/>
  <c r="F208" i="5"/>
  <c r="N208" i="5"/>
  <c r="F209" i="5"/>
  <c r="N209" i="5"/>
  <c r="F210" i="5"/>
  <c r="N210" i="5"/>
  <c r="F211" i="5"/>
  <c r="N211" i="5"/>
  <c r="F212" i="5"/>
  <c r="N212" i="5"/>
  <c r="F213" i="5"/>
  <c r="N213" i="5"/>
  <c r="F214" i="5"/>
  <c r="N214" i="5"/>
  <c r="F215" i="5"/>
  <c r="N215" i="5"/>
  <c r="F216" i="5"/>
  <c r="N216" i="5"/>
  <c r="F217" i="5"/>
  <c r="N217" i="5"/>
  <c r="F218" i="5"/>
  <c r="N218" i="5"/>
  <c r="F219" i="5"/>
  <c r="N219" i="5"/>
  <c r="F220" i="5"/>
  <c r="N220" i="5"/>
  <c r="F221" i="5"/>
  <c r="N221" i="5"/>
  <c r="F222" i="5"/>
  <c r="N222" i="5"/>
  <c r="F223" i="5"/>
  <c r="N223" i="5"/>
  <c r="F224" i="5"/>
  <c r="N224" i="5"/>
  <c r="F225" i="5"/>
  <c r="N225" i="5"/>
  <c r="F226" i="5"/>
  <c r="N226" i="5"/>
  <c r="F227" i="5"/>
  <c r="N227" i="5"/>
  <c r="F228" i="5"/>
  <c r="N228" i="5"/>
  <c r="F229" i="5"/>
  <c r="N229" i="5"/>
  <c r="F230" i="5"/>
  <c r="N230" i="5"/>
  <c r="F231" i="5"/>
  <c r="N231" i="5"/>
  <c r="F232" i="5"/>
  <c r="N232" i="5"/>
  <c r="F233" i="5"/>
  <c r="N233" i="5"/>
  <c r="F234" i="5"/>
  <c r="N234" i="5"/>
  <c r="F235" i="5"/>
  <c r="N235" i="5"/>
  <c r="F236" i="5"/>
  <c r="N236" i="5"/>
  <c r="F237" i="5"/>
  <c r="N237" i="5"/>
  <c r="F238" i="5"/>
  <c r="N238" i="5"/>
  <c r="F239" i="5"/>
  <c r="N239" i="5"/>
  <c r="F240" i="5"/>
  <c r="N240" i="5"/>
  <c r="F241" i="5"/>
  <c r="N241" i="5"/>
  <c r="F242" i="5"/>
  <c r="N242" i="5"/>
  <c r="F243" i="5"/>
  <c r="N243" i="5"/>
  <c r="F244" i="5"/>
  <c r="N244" i="5"/>
  <c r="F245" i="5"/>
  <c r="N245" i="5"/>
  <c r="F246" i="5"/>
  <c r="N246" i="5"/>
  <c r="F247" i="5"/>
  <c r="N247" i="5"/>
  <c r="F248" i="5"/>
  <c r="N248" i="5"/>
  <c r="F249" i="5"/>
  <c r="N249" i="5"/>
  <c r="F250" i="5"/>
  <c r="N250" i="5"/>
  <c r="F251" i="5"/>
  <c r="N251" i="5"/>
  <c r="F252" i="5"/>
  <c r="N252" i="5"/>
  <c r="F253" i="5"/>
  <c r="N253" i="5"/>
  <c r="F254" i="5"/>
  <c r="N254" i="5"/>
  <c r="F255" i="5"/>
  <c r="N255" i="5"/>
  <c r="F256" i="5"/>
  <c r="N256" i="5"/>
  <c r="F257" i="5"/>
  <c r="N257" i="5"/>
  <c r="F258" i="5"/>
  <c r="N258" i="5"/>
  <c r="F259" i="5"/>
  <c r="N259" i="5"/>
  <c r="F260" i="5"/>
  <c r="N260" i="5"/>
  <c r="F261" i="5"/>
  <c r="N261" i="5"/>
  <c r="F262" i="5"/>
  <c r="N262" i="5"/>
  <c r="F263" i="5"/>
  <c r="N263" i="5"/>
  <c r="F264" i="5"/>
  <c r="N264" i="5"/>
  <c r="F265" i="5"/>
  <c r="N265" i="5"/>
  <c r="F266" i="5"/>
  <c r="N266" i="5"/>
  <c r="F267" i="5"/>
  <c r="N267" i="5"/>
  <c r="F268" i="5"/>
  <c r="N268" i="5"/>
  <c r="F269" i="5"/>
  <c r="N269" i="5"/>
  <c r="F270" i="5"/>
  <c r="N270" i="5"/>
  <c r="F271" i="5"/>
  <c r="N271" i="5"/>
  <c r="F272" i="5"/>
  <c r="N272" i="5"/>
  <c r="F273" i="5"/>
  <c r="N273" i="5"/>
  <c r="F274" i="5"/>
  <c r="N274" i="5"/>
  <c r="F275" i="5"/>
  <c r="N275" i="5"/>
  <c r="F276" i="5"/>
  <c r="N276" i="5"/>
  <c r="F277" i="5"/>
  <c r="N277" i="5"/>
  <c r="F278" i="5"/>
  <c r="N278" i="5"/>
  <c r="F279" i="5"/>
  <c r="N279" i="5"/>
  <c r="F280" i="5"/>
  <c r="N280" i="5"/>
  <c r="F281" i="5"/>
  <c r="N281" i="5"/>
  <c r="F282" i="5"/>
  <c r="N282" i="5"/>
  <c r="F283" i="5"/>
  <c r="N283" i="5"/>
  <c r="F284" i="5"/>
  <c r="N284" i="5"/>
  <c r="F285" i="5"/>
  <c r="N285" i="5"/>
  <c r="F286" i="5"/>
  <c r="N286" i="5"/>
  <c r="F287" i="5"/>
  <c r="N287" i="5"/>
  <c r="F288" i="5"/>
  <c r="N288" i="5"/>
  <c r="F289" i="5"/>
  <c r="N289" i="5"/>
  <c r="F290" i="5"/>
  <c r="N290" i="5"/>
  <c r="F291" i="5"/>
  <c r="N291" i="5"/>
  <c r="F292" i="5"/>
  <c r="N292" i="5"/>
  <c r="F293" i="5"/>
  <c r="N293" i="5"/>
  <c r="F294" i="5"/>
  <c r="N294" i="5"/>
  <c r="F295" i="5"/>
  <c r="N295" i="5"/>
  <c r="F296" i="5"/>
  <c r="N296" i="5"/>
  <c r="F297" i="5"/>
  <c r="N297" i="5"/>
  <c r="F298" i="5"/>
  <c r="N298" i="5"/>
  <c r="F299" i="5"/>
  <c r="N299" i="5"/>
  <c r="F300" i="5"/>
  <c r="F301" i="5"/>
  <c r="N301" i="5"/>
  <c r="F302" i="5"/>
  <c r="N302" i="5"/>
  <c r="F303" i="5"/>
  <c r="N303" i="5"/>
  <c r="F304" i="5"/>
  <c r="N304" i="5"/>
  <c r="F305" i="5"/>
  <c r="N305" i="5"/>
  <c r="F306" i="5"/>
  <c r="N306" i="5"/>
  <c r="F307" i="5"/>
  <c r="N307" i="5"/>
  <c r="F308" i="5"/>
  <c r="N308" i="5"/>
  <c r="F309" i="5"/>
  <c r="N309" i="5"/>
  <c r="F310" i="5"/>
  <c r="N310" i="5"/>
  <c r="F311" i="5"/>
  <c r="N311" i="5"/>
  <c r="F312" i="5"/>
  <c r="N312" i="5"/>
  <c r="F313" i="5"/>
  <c r="N313" i="5"/>
  <c r="F314" i="5"/>
  <c r="N314" i="5"/>
  <c r="F315" i="5"/>
  <c r="N315" i="5"/>
  <c r="F316" i="5"/>
  <c r="N316" i="5"/>
  <c r="F317" i="5"/>
  <c r="N317" i="5"/>
  <c r="F318" i="5"/>
  <c r="N318" i="5"/>
  <c r="F319" i="5"/>
  <c r="N319" i="5"/>
  <c r="F320" i="5"/>
  <c r="F321" i="5"/>
  <c r="N321" i="5"/>
  <c r="F322" i="5"/>
  <c r="N322" i="5"/>
  <c r="F323" i="5"/>
  <c r="N323" i="5"/>
  <c r="F324" i="5"/>
  <c r="N324" i="5"/>
  <c r="F325" i="5"/>
  <c r="N325" i="5"/>
  <c r="F326" i="5"/>
  <c r="N326" i="5"/>
  <c r="F327" i="5"/>
  <c r="N327" i="5"/>
  <c r="F328" i="5"/>
  <c r="N328" i="5"/>
  <c r="F329" i="5"/>
  <c r="N329" i="5"/>
  <c r="F330" i="5"/>
  <c r="N330" i="5"/>
  <c r="F331" i="5"/>
  <c r="N331" i="5"/>
  <c r="F332" i="5"/>
  <c r="N332" i="5"/>
  <c r="F333" i="5"/>
  <c r="N333" i="5"/>
  <c r="F334" i="5"/>
  <c r="N334" i="5"/>
  <c r="F335" i="5"/>
  <c r="N335" i="5"/>
  <c r="F336" i="5"/>
  <c r="N336" i="5"/>
  <c r="F337" i="5"/>
  <c r="N337" i="5"/>
  <c r="F338" i="5"/>
  <c r="N338" i="5"/>
  <c r="F339" i="5"/>
  <c r="N339" i="5"/>
  <c r="F340" i="5"/>
  <c r="N340" i="5"/>
  <c r="F341" i="5"/>
  <c r="N341" i="5"/>
  <c r="F342" i="5"/>
  <c r="N342" i="5"/>
  <c r="F343" i="5"/>
  <c r="N343" i="5"/>
  <c r="F344" i="5"/>
  <c r="N344" i="5"/>
  <c r="F345" i="5"/>
  <c r="N345" i="5"/>
  <c r="F346" i="5"/>
  <c r="N346" i="5"/>
  <c r="F347" i="5"/>
  <c r="N347" i="5"/>
  <c r="F348" i="5"/>
  <c r="N348" i="5"/>
  <c r="F349" i="5"/>
  <c r="N349" i="5"/>
  <c r="F350" i="5"/>
  <c r="N350" i="5"/>
  <c r="F351" i="5"/>
  <c r="N351" i="5"/>
  <c r="F352" i="5"/>
  <c r="N352" i="5"/>
  <c r="F353" i="5"/>
  <c r="N353" i="5"/>
  <c r="F354" i="5"/>
  <c r="N354" i="5"/>
  <c r="F355" i="5"/>
  <c r="N355" i="5"/>
  <c r="F356" i="5"/>
  <c r="N356" i="5"/>
  <c r="F357" i="5"/>
  <c r="N357" i="5"/>
  <c r="F358" i="5"/>
  <c r="N358" i="5"/>
  <c r="F359" i="5"/>
  <c r="N359" i="5"/>
  <c r="F360" i="5"/>
  <c r="N360" i="5"/>
  <c r="F361" i="5"/>
  <c r="N361" i="5"/>
  <c r="F362" i="5"/>
  <c r="N362" i="5"/>
  <c r="F363" i="5"/>
  <c r="N363" i="5"/>
  <c r="F364" i="5"/>
  <c r="N364" i="5"/>
  <c r="F365" i="5"/>
  <c r="N365" i="5"/>
  <c r="F366" i="5"/>
  <c r="N366" i="5"/>
  <c r="F367" i="5"/>
  <c r="N367" i="5"/>
  <c r="F368" i="5"/>
  <c r="N368" i="5"/>
  <c r="F369" i="5"/>
  <c r="N369" i="5"/>
  <c r="F370" i="5"/>
  <c r="N370" i="5"/>
  <c r="F371" i="5"/>
  <c r="N371" i="5"/>
  <c r="F372" i="5"/>
  <c r="N372" i="5"/>
  <c r="F373" i="5"/>
  <c r="N373" i="5"/>
  <c r="F374" i="5"/>
  <c r="N374" i="5"/>
  <c r="F375" i="5"/>
  <c r="N375" i="5"/>
  <c r="F376" i="5"/>
  <c r="N376" i="5"/>
  <c r="F377" i="5"/>
  <c r="N377" i="5"/>
  <c r="F378" i="5"/>
  <c r="N378" i="5"/>
  <c r="F379" i="5"/>
  <c r="N379" i="5"/>
  <c r="F380" i="5"/>
  <c r="N380" i="5"/>
  <c r="F381" i="5"/>
  <c r="N381" i="5"/>
  <c r="F382" i="5"/>
  <c r="N382" i="5"/>
  <c r="F383" i="5"/>
  <c r="N383" i="5"/>
  <c r="F384" i="5"/>
  <c r="N384" i="5"/>
  <c r="F385" i="5"/>
  <c r="N385" i="5"/>
  <c r="F386" i="5"/>
  <c r="N386" i="5"/>
  <c r="F387" i="5"/>
  <c r="N387" i="5"/>
  <c r="F388" i="5"/>
  <c r="N388" i="5"/>
  <c r="F389" i="5"/>
  <c r="N389" i="5"/>
  <c r="F390" i="5"/>
  <c r="N390" i="5"/>
  <c r="F391" i="5"/>
  <c r="N391" i="5"/>
  <c r="F392" i="5"/>
  <c r="N392" i="5"/>
  <c r="F393" i="5"/>
  <c r="N393" i="5"/>
  <c r="F394" i="5"/>
  <c r="N394" i="5"/>
  <c r="F395" i="5"/>
  <c r="N395" i="5"/>
  <c r="F396" i="5"/>
  <c r="N396" i="5"/>
  <c r="F397" i="5"/>
  <c r="N397" i="5"/>
  <c r="F398" i="5"/>
  <c r="N398" i="5"/>
  <c r="F399" i="5"/>
  <c r="N399" i="5"/>
  <c r="F400" i="5"/>
  <c r="N400" i="5"/>
  <c r="F401" i="5"/>
  <c r="N401" i="5"/>
  <c r="F402" i="5"/>
  <c r="N402" i="5"/>
  <c r="F403" i="5"/>
  <c r="N403" i="5"/>
  <c r="F404" i="5"/>
  <c r="N404" i="5"/>
  <c r="F405" i="5"/>
  <c r="N405" i="5"/>
  <c r="F406" i="5"/>
  <c r="N406" i="5"/>
  <c r="F407" i="5"/>
  <c r="N407" i="5"/>
  <c r="F408" i="5"/>
  <c r="N408" i="5"/>
  <c r="F409" i="5"/>
  <c r="N409" i="5"/>
  <c r="F410" i="5"/>
  <c r="N410" i="5"/>
  <c r="F411" i="5"/>
  <c r="N411" i="5"/>
  <c r="F412" i="5"/>
  <c r="N412" i="5"/>
  <c r="F413" i="5"/>
  <c r="N413" i="5"/>
  <c r="F414" i="5"/>
  <c r="N414" i="5"/>
  <c r="F415" i="5"/>
  <c r="N415" i="5"/>
  <c r="F416" i="5"/>
  <c r="N416" i="5"/>
  <c r="F417" i="5"/>
  <c r="N417" i="5"/>
  <c r="F418" i="5"/>
  <c r="N418" i="5"/>
  <c r="F419" i="5"/>
  <c r="N419" i="5"/>
  <c r="F420" i="5"/>
  <c r="N420" i="5"/>
  <c r="F421" i="5"/>
  <c r="N421" i="5"/>
  <c r="F422" i="5"/>
  <c r="N422" i="5"/>
  <c r="F423" i="5"/>
  <c r="N423" i="5"/>
  <c r="F424" i="5"/>
  <c r="N424" i="5"/>
  <c r="F425" i="5"/>
  <c r="N425" i="5"/>
  <c r="F426" i="5"/>
  <c r="N426" i="5"/>
  <c r="F427" i="5"/>
  <c r="N427" i="5"/>
  <c r="F428" i="5"/>
  <c r="N428" i="5"/>
  <c r="F429" i="5"/>
  <c r="N429" i="5"/>
  <c r="F430" i="5"/>
  <c r="N430" i="5"/>
  <c r="F431" i="5"/>
  <c r="N431" i="5"/>
  <c r="F432" i="5"/>
  <c r="N432" i="5"/>
  <c r="F433" i="5"/>
  <c r="N433" i="5"/>
  <c r="F434" i="5"/>
  <c r="N434" i="5"/>
  <c r="F435" i="5"/>
  <c r="N435" i="5"/>
  <c r="F436" i="5"/>
  <c r="N436" i="5"/>
  <c r="F437" i="5"/>
  <c r="N437" i="5"/>
  <c r="F438" i="5"/>
  <c r="N438" i="5"/>
  <c r="F439" i="5"/>
  <c r="N439" i="5"/>
  <c r="F440" i="5"/>
  <c r="N440" i="5"/>
  <c r="F441" i="5"/>
  <c r="N441" i="5"/>
  <c r="F442" i="5"/>
  <c r="N442" i="5"/>
  <c r="F443" i="5"/>
  <c r="N443" i="5"/>
  <c r="F444" i="5"/>
  <c r="N444" i="5"/>
  <c r="F445" i="5"/>
  <c r="N445" i="5"/>
  <c r="F446" i="5"/>
  <c r="N446" i="5"/>
  <c r="F447" i="5"/>
  <c r="N447" i="5"/>
  <c r="F448" i="5"/>
  <c r="N448" i="5"/>
  <c r="F449" i="5"/>
  <c r="N449" i="5"/>
  <c r="F450" i="5"/>
  <c r="N450" i="5"/>
  <c r="F451" i="5"/>
  <c r="N451" i="5"/>
  <c r="F452" i="5"/>
  <c r="N452" i="5"/>
  <c r="F453" i="5"/>
  <c r="N453" i="5"/>
  <c r="F454" i="5"/>
  <c r="N454" i="5"/>
  <c r="F455" i="5"/>
  <c r="N455" i="5"/>
  <c r="F456" i="5"/>
  <c r="N456" i="5"/>
  <c r="F457" i="5"/>
  <c r="N457" i="5"/>
  <c r="F458" i="5"/>
  <c r="N458" i="5"/>
  <c r="F459" i="5"/>
  <c r="N459" i="5"/>
  <c r="F460" i="5"/>
  <c r="N460" i="5"/>
  <c r="F461" i="5"/>
  <c r="N461" i="5"/>
  <c r="F462" i="5"/>
  <c r="N462" i="5"/>
  <c r="F463" i="5"/>
  <c r="N463" i="5"/>
  <c r="F464" i="5"/>
  <c r="N464" i="5"/>
  <c r="F465" i="5"/>
  <c r="N465" i="5"/>
  <c r="F466" i="5"/>
  <c r="N466" i="5"/>
  <c r="F467" i="5"/>
  <c r="N467" i="5"/>
  <c r="F468" i="5"/>
  <c r="N468" i="5"/>
  <c r="F469" i="5"/>
  <c r="N469" i="5"/>
  <c r="F470" i="5"/>
  <c r="N470" i="5"/>
  <c r="F471" i="5"/>
  <c r="N471" i="5"/>
  <c r="F472" i="5"/>
  <c r="N472" i="5"/>
  <c r="F473" i="5"/>
  <c r="N473" i="5"/>
  <c r="F474" i="5"/>
  <c r="N474" i="5"/>
  <c r="F475" i="5"/>
  <c r="N475" i="5"/>
  <c r="F476" i="5"/>
  <c r="N476" i="5"/>
  <c r="F477" i="5"/>
  <c r="N477" i="5"/>
  <c r="F478" i="5"/>
  <c r="N478" i="5"/>
  <c r="F479" i="5"/>
  <c r="N479" i="5"/>
  <c r="F480" i="5"/>
  <c r="N480" i="5"/>
  <c r="F481" i="5"/>
  <c r="N481" i="5"/>
  <c r="F482" i="5"/>
  <c r="N482" i="5"/>
  <c r="F483" i="5"/>
  <c r="N483" i="5"/>
  <c r="F484" i="5"/>
  <c r="N484" i="5"/>
  <c r="F485" i="5"/>
  <c r="N485" i="5"/>
  <c r="F486" i="5"/>
  <c r="N486" i="5"/>
  <c r="F487" i="5"/>
  <c r="N487" i="5"/>
  <c r="F488" i="5"/>
  <c r="N488" i="5"/>
  <c r="F489" i="5"/>
  <c r="N489" i="5"/>
  <c r="F490" i="5"/>
  <c r="N490" i="5"/>
  <c r="F491" i="5"/>
  <c r="N491" i="5"/>
  <c r="F492" i="5"/>
  <c r="N492" i="5"/>
  <c r="F493" i="5"/>
  <c r="N493" i="5"/>
  <c r="F494" i="5"/>
  <c r="F495" i="5"/>
  <c r="F496" i="5"/>
  <c r="N496" i="5"/>
  <c r="F497" i="5"/>
  <c r="N497" i="5"/>
  <c r="F498" i="5"/>
  <c r="F499" i="5"/>
  <c r="N499" i="5"/>
  <c r="F500" i="5"/>
  <c r="N500" i="5"/>
  <c r="F501" i="5"/>
  <c r="N501" i="5"/>
  <c r="F502" i="5"/>
  <c r="N502" i="5"/>
  <c r="F503" i="5"/>
  <c r="N503" i="5"/>
  <c r="F504" i="5"/>
  <c r="N504" i="5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A2" i="2"/>
  <c r="N11" i="5"/>
  <c r="N10" i="5"/>
  <c r="N12" i="5"/>
  <c r="N13" i="5"/>
  <c r="N14" i="5"/>
  <c r="N15" i="5"/>
  <c r="N16" i="5"/>
  <c r="N17" i="5"/>
  <c r="N18" i="5"/>
  <c r="N20" i="5"/>
  <c r="N19" i="5"/>
  <c r="Q26" i="2"/>
  <c r="Q24" i="2"/>
  <c r="Q5" i="2"/>
  <c r="Q5" i="5"/>
  <c r="B24" i="11"/>
  <c r="B63" i="11" s="1"/>
  <c r="B25" i="11"/>
  <c r="B64" i="11" s="1"/>
  <c r="B26" i="11"/>
  <c r="B65" i="11" s="1"/>
  <c r="K13" i="11" l="1"/>
  <c r="F31" i="12"/>
  <c r="I95" i="11"/>
  <c r="F11" i="12"/>
  <c r="F14" i="12"/>
  <c r="F10" i="12"/>
  <c r="G12" i="12" s="1"/>
  <c r="F34" i="12"/>
  <c r="F28" i="12" s="1"/>
  <c r="F8" i="12"/>
  <c r="F30" i="12"/>
  <c r="F13" i="12"/>
  <c r="G15" i="12" s="1"/>
  <c r="F33" i="12"/>
  <c r="K14" i="11"/>
  <c r="G35" i="12" l="1"/>
  <c r="G32" i="12"/>
  <c r="F27" i="12"/>
  <c r="G29" i="12" s="1"/>
  <c r="H36" i="12" s="1"/>
  <c r="H38" i="12" s="1"/>
  <c r="H40" i="12" s="1"/>
  <c r="K40" i="12" s="1"/>
  <c r="F7" i="12"/>
  <c r="G9" i="12" s="1"/>
  <c r="H16" i="12" s="1"/>
  <c r="H18" i="12" s="1"/>
  <c r="H20" i="12" s="1"/>
  <c r="K20" i="12" s="1"/>
</calcChain>
</file>

<file path=xl/comments1.xml><?xml version="1.0" encoding="utf-8"?>
<comments xmlns="http://schemas.openxmlformats.org/spreadsheetml/2006/main">
  <authors>
    <author>VERHEYDEN</author>
  </authors>
  <commentList>
    <comment ref="A4" authorId="0" shapeId="0">
      <text>
        <r>
          <rPr>
            <b/>
            <sz val="8"/>
            <color indexed="81"/>
            <rFont val="Tahoma"/>
            <family val="2"/>
          </rPr>
          <t>Begrotingsjaar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</rPr>
          <t>Functionele code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</rPr>
          <t>Economische code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VERHEYDEN</author>
  </authors>
  <commentList>
    <comment ref="A4" authorId="0" shapeId="0">
      <text>
        <r>
          <rPr>
            <b/>
            <sz val="8"/>
            <color indexed="81"/>
            <rFont val="Tahoma"/>
            <family val="2"/>
          </rPr>
          <t>Begrotingsjaar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</rPr>
          <t>Functionele code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</rPr>
          <t>Economische code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<sst xmlns="http://schemas.openxmlformats.org/spreadsheetml/2006/main" count="918" uniqueCount="862">
  <si>
    <t>Bijdragen voor de personen van het onderwijzend personeel van het vrij onderwijs</t>
  </si>
  <si>
    <t>Sociale voordelen aan het vrij onderwijs</t>
  </si>
  <si>
    <t>Andere specifieke voorelen en subsidies aan het vrij onderwijs</t>
  </si>
  <si>
    <t>Bijdragen aan wetenschappelijke instellingen met rechtspersoonlijkheid</t>
  </si>
  <si>
    <t>Bijdragen aan andere openbare instellingen met rechtspersoonlijkheid</t>
  </si>
  <si>
    <t>Bijdragen van de hogere overheden voor de bezoldiging van het onderwijzend personeel</t>
  </si>
  <si>
    <t>Bijdragen van de hogere overheden voor pensioenen van het onderwijzend personeel</t>
  </si>
  <si>
    <t>Bijdragen van de hogere overheden voor de werkingskosten van het onderwijs</t>
  </si>
  <si>
    <t>Bijdragen van de hogere overheden voor de schoolbehoeften</t>
  </si>
  <si>
    <t>Terugvordering van de hogere overheden van de financiële kosten van leningen te hunnen laste</t>
  </si>
  <si>
    <t>Bijdragen van de hogere overheden voor de werkingsuitgaven</t>
  </si>
  <si>
    <t>Bijdragen van de hogere overheden voor de personeelsuitgaven</t>
  </si>
  <si>
    <t>Tegemoetkoming van de hogere overheden voor de afgifte van rijbewijzen</t>
  </si>
  <si>
    <t>Tegemoetkoming van de hogere overheden voor allerhande tellingen</t>
  </si>
  <si>
    <t>Premie van de hogere overheden voor het gesubsidieerd personeel (GESCO)</t>
  </si>
  <si>
    <t>Bijdragen van de hogere overheden in de weddelasten van het gedetacheerd personeel</t>
  </si>
  <si>
    <t>Andere specifieke subsidies van de hogere overheden</t>
  </si>
  <si>
    <t>politiezonefonds</t>
  </si>
  <si>
    <t>Bijkomend fonds voor gewaarborgd ontvangstencomplement</t>
  </si>
  <si>
    <t>Buitengewoon hulpfonds</t>
  </si>
  <si>
    <t>Bijdragen in de pensioenlasten</t>
  </si>
  <si>
    <t>Buitengewoon hulpgeld</t>
  </si>
  <si>
    <t>"Speciaal fonds voor politiezonen ""regionaal brandweercentrum"""</t>
  </si>
  <si>
    <t>Vlaams Fonds voor de Integratie van Kansarmen</t>
  </si>
  <si>
    <t>Sociaal Impulsfonds</t>
  </si>
  <si>
    <t>Vergoeding wegens derving van onroerende voorheffing</t>
  </si>
  <si>
    <t>Andere bijdragen van de hogere overheden voor algemene doeleinden</t>
  </si>
  <si>
    <t>Vergoedingen voor kleine schade vanwege de hogere overheden</t>
  </si>
  <si>
    <t>Bijdragen van andere overheidsinstellingen voor de bezoldiging van het onderwijzend personeel</t>
  </si>
  <si>
    <t>Bijdragen van andere overheidsinstellingen voor pensioenen van het onderwijzend personeel</t>
  </si>
  <si>
    <t>Bijdragen van andere overheidsinstellingen voor werkingskosten van het onderwijs</t>
  </si>
  <si>
    <t>Bijdragen van andere overheidsinstellingen voor de werkingsuitgaven</t>
  </si>
  <si>
    <t>Bijdragen van andere overheidsinstellingen voor de personeelsuitgaven</t>
  </si>
  <si>
    <t>Bijdragen van andere overheidsinstellingen in de weddeschalen van het gedetacheerd personeel</t>
  </si>
  <si>
    <t>Andere specifieke bijdragen van andere overheidsinstellingen</t>
  </si>
  <si>
    <t>Vergoedingen voor kleine schade vanwege andere overheidsinstellingen</t>
  </si>
  <si>
    <t>Bijdragen van het vrij onderwijs voor de bezoldiging van het onderwijzend personeel</t>
  </si>
  <si>
    <t>Terugvordering van vermogensoverdrachten aan de privé-sector</t>
  </si>
  <si>
    <t>Eénmalige vergoeding voor in erfpacht of in opstal gekregen onroerende goederen van ondernemingen</t>
  </si>
  <si>
    <t>Investeringssubsidies in kapitaal aan privé-ondernemingen</t>
  </si>
  <si>
    <t>Premies en bijdragen aan maatschappijen voor woningbouw</t>
  </si>
  <si>
    <t>Bijdragen in het verlies van privé-ondernemingen</t>
  </si>
  <si>
    <t>Bijdragen in de oorlogsschade aan onroerende goederen</t>
  </si>
  <si>
    <t>Andere buitengewone schadeloosstellingen</t>
  </si>
  <si>
    <t>Eenmalige bijdrage aan privé-ondernemingen en verzekeringspremies</t>
  </si>
  <si>
    <t>Waarborgen op méér dan 1 jaar, gestort in speciën</t>
  </si>
  <si>
    <t>Eénmalige vergoeding voor in erfpacht of in opstal gekregen onroerende goederen van gezinnen en instellingen ten dienste van gezinnen</t>
  </si>
  <si>
    <t>Investeringssubsidies in kapitaal aan gezinnen</t>
  </si>
  <si>
    <t>Investeringssubsidies in kapitaal aan v.z.w.'s ten dienste van gezinnen</t>
  </si>
  <si>
    <t>Investeringssubsidies in kapitaal aan instellingen ten dienste van gezinnen</t>
  </si>
  <si>
    <t>Schadevergoedingen aan gezinnen wegens politiezonelijke burgerlijke aansprakelijkheid</t>
  </si>
  <si>
    <t>Andere schadevergoedingen aan gezinnen</t>
  </si>
  <si>
    <t>Schadevergoedingen ontvangen in kapitaal van ondernemingen</t>
  </si>
  <si>
    <t>Kapitalen van ondernemingen voor bijdrage in investeringen</t>
  </si>
  <si>
    <t>Onvoorwaardelijke giften in kapitaal van ondernemingen</t>
  </si>
  <si>
    <t>Eénmalige vergoeding voor in erfpacht of in opstal gegeven onroerende goederen aan ondernemingen</t>
  </si>
  <si>
    <t>Terugbetaling van gestorte waarborgen op méér dan 1 jaar</t>
  </si>
  <si>
    <t>Schadevergoedingen ontvangen in kapitaal van gezinnen</t>
  </si>
  <si>
    <t>Kapitaal van gezinnen voor bijdrage in investeringen</t>
  </si>
  <si>
    <t>Giften en legaten in kapitaal voor gezinnen</t>
  </si>
  <si>
    <t>Eénmalige vergoeding voor in erfpacht of in opstal gegeven onroerende goederen aan gezinnen en instellingen ten dienste van gezinnen</t>
  </si>
  <si>
    <t>Terugvordering van vermogensoverdrachten aan de overheidssector</t>
  </si>
  <si>
    <t>Eénmalige vergoeding voor in erfpacht of opstal gekregen onroerende goederen van de hogere overheden</t>
  </si>
  <si>
    <t>Investeringssubsidies in kapitaal aan de hogere overheden</t>
  </si>
  <si>
    <t>Onwaarden op investeringssubsidies in kapitaal van de hogere overheden</t>
  </si>
  <si>
    <t>Eénmalige vergoeding voor in erfpacht of in opstal verkregen onroerende goederen van andere overheidsinstellingen</t>
  </si>
  <si>
    <t>Bijdragen in kapitaal aan andere overheidsinstellingen voor investeringen in gronden en gebouwen ten behoeve van het onderwijs</t>
  </si>
  <si>
    <t>Bijdragen in kapitaal aan andere overheidsinstellingen voor uitrusting ten behoeve van het onderwijs</t>
  </si>
  <si>
    <t>Bijdragen in kapitaal aan andere overheidsinstellingen voor gebouwen</t>
  </si>
  <si>
    <t>Bijdragen in kapitaal aan andere overheidsinstellingen voor wegen en waterlopen</t>
  </si>
  <si>
    <t>Bijdragen in kapitaal aan andere overheidsinstellingen voor specifieke doeleinden</t>
  </si>
  <si>
    <t>Onwaarden op investeringssubsidies in kapitaal van andere overheidsinstellingen</t>
  </si>
  <si>
    <t>Bijdragen in kapitaal aan het vrij onderwijs voor gebouwen</t>
  </si>
  <si>
    <t>Bijdragen in kapitaal aan het vrij onderwijs voor uitrusting</t>
  </si>
  <si>
    <t>Bijdragen in kapitaal voor wetenschappelijk onderwijs</t>
  </si>
  <si>
    <t>Investeringssubsidies in kapitaal van de hogere overheden voor gronden en gebouwen ten behoeve van het onderwijs</t>
  </si>
  <si>
    <t>Investeringssubsidies in kapitaal van de hogere overheden voor uitrusting ten behoeve van het onderwijs</t>
  </si>
  <si>
    <t>Investeringssubsidies in kapitaal van de hogere overheden voor gebouwen</t>
  </si>
  <si>
    <t>Terugvordering van de hogere overheden van aflossingen van leningen te hunnen laste</t>
  </si>
  <si>
    <t>Investeringssubsidies in kapitaal van de hogere overheden voor wegen en waterlopen</t>
  </si>
  <si>
    <t>Terugbetaling van annuïteiten voor oorlogsschade 1914-1918</t>
  </si>
  <si>
    <t>Trekkingsrechten op het investeringsfonds</t>
  </si>
  <si>
    <t>Subsidies in kapitaal van de hogere overheden voor investeringen met specifieke doeleinden</t>
  </si>
  <si>
    <t>Terugvordering van de hogere overheden van aflossingen van leningen voor tekorten van ziekenhuizen van het OCMW</t>
  </si>
  <si>
    <t>Terugvordering van de hogere overheden van de aflossingen van consolidatieleningen</t>
  </si>
  <si>
    <t>Schadevergoedingen ontvangen in kapitaal van de hogere overheden</t>
  </si>
  <si>
    <t>Eénmalige vergoeding voor in erfpacht of in opstal gegeven onroerende goederen aan hogere overheden</t>
  </si>
  <si>
    <t>Investeringssubsidies in kapitaal van andere overheidsinstellingen voor gronden en gebouwen ten behoeve van het onderwijs</t>
  </si>
  <si>
    <t>Investeringssubsidies in kapitaal van andere overheidsinstellingen voor uitrusting ten behoeve van het onderwijs</t>
  </si>
  <si>
    <t>Investeringssubsidies in kapitaal van andere overheidsinstellingen voor gebouwen</t>
  </si>
  <si>
    <t>Investeringssubsidies in kapitaal van andere overheidsinstellingen voor wegen en waterlopen</t>
  </si>
  <si>
    <t>Investeringssubsidies in kapitaal van andere overheidsinstellingen voor specifieke investeringen</t>
  </si>
  <si>
    <t>Schadevergoedingen ontvangen in kapitaal van andere overheidsinstellingen</t>
  </si>
  <si>
    <t>Eénmalige vergoeding voor in erfpacht of in opstal gegeven goederen aan andere overheidsinstellingen</t>
  </si>
  <si>
    <t>Onwaarden op niet-geïnde vastgestelde rechten van de buitengewone dienst</t>
  </si>
  <si>
    <t>Terugbetaling van onwaarden op geïnde vastgestelde rechten van de buitengewone dienst</t>
  </si>
  <si>
    <t>Creditnota's buitengewone dienst</t>
  </si>
  <si>
    <t>BezGrens</t>
  </si>
  <si>
    <t>ALGEMENE GEGEVENS</t>
  </si>
  <si>
    <t>BW 3</t>
  </si>
  <si>
    <t>BW 4</t>
  </si>
  <si>
    <t>BW 1</t>
  </si>
  <si>
    <t>BW 2</t>
  </si>
  <si>
    <t>Aantal dagen</t>
  </si>
  <si>
    <t>GEWONE DIENST</t>
  </si>
  <si>
    <t>Naam gemeente</t>
  </si>
  <si>
    <t>BUITENGEWONE DIENST</t>
  </si>
  <si>
    <t>Ja</t>
  </si>
  <si>
    <t>Nee</t>
  </si>
  <si>
    <t>JN</t>
  </si>
  <si>
    <t>Saldo</t>
  </si>
  <si>
    <t>Ontvangsten overboekingen</t>
  </si>
  <si>
    <t>Uitgaven overboekingen</t>
  </si>
  <si>
    <t>Ontvangsten eigen dienstjaar</t>
  </si>
  <si>
    <t>Uitgaven eigen dienstjaar</t>
  </si>
  <si>
    <t>Gewone dienst</t>
  </si>
  <si>
    <t>Buitengewone dienst</t>
  </si>
  <si>
    <t>G/B</t>
  </si>
  <si>
    <t>Aankoop van landbouwgronde</t>
  </si>
  <si>
    <t>Nummer:</t>
  </si>
  <si>
    <t>Behandelend ambtenaar</t>
  </si>
  <si>
    <t>Bijzonder rekenplichtige</t>
  </si>
  <si>
    <t>Telefoon:</t>
  </si>
  <si>
    <t>FEDERALE OVERHEIDSDIENST BINNENLANDSE ZAKEN</t>
  </si>
  <si>
    <t>Begroting:</t>
  </si>
  <si>
    <t>BW1 (+/-)</t>
  </si>
  <si>
    <t>BW2 (+/-)</t>
  </si>
  <si>
    <t>BW3 (+/-)</t>
  </si>
  <si>
    <t>BW4 (+/-)</t>
  </si>
  <si>
    <t>Aankoop van niet-bebouwde bouwgronden</t>
  </si>
  <si>
    <t>Aankoop van industrieterreinen</t>
  </si>
  <si>
    <t>Aankoop van gronden van parken, tuinen, begraafplaatsen, sport- en speelpleinen</t>
  </si>
  <si>
    <t>Aankoop van bosgronden en natuurreservaten</t>
  </si>
  <si>
    <t>Aankoop van andere terreinen</t>
  </si>
  <si>
    <t>Aankoop van gronden van gebouwen</t>
  </si>
  <si>
    <t>Aankoop van terreinen van wegen</t>
  </si>
  <si>
    <t>Aankoop van terreinen van kunstwerken</t>
  </si>
  <si>
    <t>Aankoop van gronden in uitvoering</t>
  </si>
  <si>
    <t>Aankoop van terreinen van waterlopen en waterbekkens</t>
  </si>
  <si>
    <t>Aankoop van hout op stam</t>
  </si>
  <si>
    <t>Aankoop van administratieve gebouwen</t>
  </si>
  <si>
    <t>Aankoop van schoolgebouwen</t>
  </si>
  <si>
    <t>Aankoop van industriële en exploitatiegebouwen</t>
  </si>
  <si>
    <t>Aankoop van gebouwen voor sport, cultuur, en eredienst</t>
  </si>
  <si>
    <t>Aankoop van monumenten</t>
  </si>
  <si>
    <t>Aankoop van andere gebouwen</t>
  </si>
  <si>
    <t>Aankoop van gebouwen in uitvoering</t>
  </si>
  <si>
    <t>Aanleg van landbouwgronden</t>
  </si>
  <si>
    <t>Aanleg van niet-bebouwde bouwgronden</t>
  </si>
  <si>
    <t>Aanleg van industrieterreinen</t>
  </si>
  <si>
    <t>Aanleg van gronden van parken, tuinen, begraafplaatsen, sport- en speelpleinen</t>
  </si>
  <si>
    <t>Aanleg van bosgronden en natuurreservaten</t>
  </si>
  <si>
    <t>Aanleg van andere terreinen</t>
  </si>
  <si>
    <t>Aanleg van gronden van gebouwen</t>
  </si>
  <si>
    <t>Niet af te schrijven beplanting op gronden</t>
  </si>
  <si>
    <t>Aanleg van gronden in uitvoering</t>
  </si>
  <si>
    <t>Bosaanplantingen en herbebossingen</t>
  </si>
  <si>
    <t>Oprichting van administratieve gebouwen</t>
  </si>
  <si>
    <t>Oprichting van schoolgebouwen</t>
  </si>
  <si>
    <t>Oprichting van industriële en exploitatiegebouwen</t>
  </si>
  <si>
    <t>Oprichting van gebouwen voor sport, cultuur en eredienst</t>
  </si>
  <si>
    <t>Oprichting van monumenten</t>
  </si>
  <si>
    <t>Oprichting van andere gebouwen</t>
  </si>
  <si>
    <t>Oprichting van gebouwen in uitvoering</t>
  </si>
  <si>
    <t>Aanpassingswerken aan administratieve gebouwen</t>
  </si>
  <si>
    <t>Aanpassingswerken aan schoolgebouwen</t>
  </si>
  <si>
    <t>Aanpassingwerken aan industriële en exploitatiegebouwen</t>
  </si>
  <si>
    <t>Datum verzending (DD/MM/JJJJ)</t>
  </si>
  <si>
    <t>Datum goedkeuring (DD/MM/JJJJ)</t>
  </si>
  <si>
    <t>BW 1 (+/-)</t>
  </si>
  <si>
    <t>BW 2 (+/-)</t>
  </si>
  <si>
    <t>BW 3 (+/-)</t>
  </si>
  <si>
    <t>BW 4 (+/-)</t>
  </si>
  <si>
    <t>Totaal</t>
  </si>
  <si>
    <t>Verschil</t>
  </si>
  <si>
    <t>Ec(3)</t>
  </si>
  <si>
    <t>Fc(3)</t>
  </si>
  <si>
    <t>Aanpassingswerken aan gebouwen voor sport, cultuur en eredienst</t>
  </si>
  <si>
    <t>Aanpassingswerken aan op de beginbalans niet-gewaardeerde gebouwen zonder specifieke bestemming en monumenten</t>
  </si>
  <si>
    <t>Aanpassingswerken aan andere gebouwen</t>
  </si>
  <si>
    <t>Aanpassingswerken aan gebouwen in uitvoering</t>
  </si>
  <si>
    <t>Uitrusting en buitengewoon onderhoud van administratieve gebouwen</t>
  </si>
  <si>
    <t>Uitrusting en buitengewoon onderhoud van schoolgebouwen</t>
  </si>
  <si>
    <t>Uitrusting en buitengewoon onderhoud van industriële en exploitatiegebouwen</t>
  </si>
  <si>
    <t>Uitrusting en buitengewoon onderhoud van gebouwen voor sport, cultuur en eredienst</t>
  </si>
  <si>
    <t>Uitrusting en buitengewoon onderhoud van op de beginbalans niet-gewaardeerde gebouwen zonder specifieke bestemming en monumenten</t>
  </si>
  <si>
    <t>Uitrusting en buitengewoon onderhoud van andere gebouwen</t>
  </si>
  <si>
    <t>Uitrusting en buitengewoon onderhoud van gebouwen in uitvoering</t>
  </si>
  <si>
    <t>Uitrusting en buitengewoon onderhoud van landbouwgronde</t>
  </si>
  <si>
    <t>Uitrusting en buitengewoon onderhoud van niet-bebouwde bouwgronden</t>
  </si>
  <si>
    <t>Uitrusting en buitengewoon onderhoud van industrieterreinen</t>
  </si>
  <si>
    <t>Uitrusting en buitengewoon onderhoud van gronden van parken, tuinen, begraafplaatsen, sport- en speelpleinen</t>
  </si>
  <si>
    <t>Uitrusting en buitengewoon onderhoud van bosgronden en natuurreservaten</t>
  </si>
  <si>
    <t>Uitrusting en buitengewoon onderhoud van andere terreinen</t>
  </si>
  <si>
    <t>Uitrusting en buitengewoon onderhoud van gronden van gebouwen</t>
  </si>
  <si>
    <t>Af te schrijven beplanting op gronden</t>
  </si>
  <si>
    <t>Uitrusting en buitengewoon onderhoud van gronden in uitvoering</t>
  </si>
  <si>
    <t>Buitengewoon onderhoud van hout op stam</t>
  </si>
  <si>
    <t>Grondwerken en verharding van wegen</t>
  </si>
  <si>
    <t>Slijtlaag</t>
  </si>
  <si>
    <t>Toebehoren van wegen</t>
  </si>
  <si>
    <t>Wegenwerken in uitvoering</t>
  </si>
  <si>
    <t>Aanleg van riolen</t>
  </si>
  <si>
    <t>Aanleg van waterleidingen</t>
  </si>
  <si>
    <t>Aanleg van andere nutsleidingen</t>
  </si>
  <si>
    <t>Uitbreiding van openbare verlichting</t>
  </si>
  <si>
    <t>Aanleg van waterlopen en waterbekkens</t>
  </si>
  <si>
    <t>Bouwen van kunstwerken (bruggen, tunnels, viaducten...)</t>
  </si>
  <si>
    <t>Infrastructuurwerken in uitvoering</t>
  </si>
  <si>
    <t>Erelonen voor plannen van aanleg, urbanisatieplannen en andere studies</t>
  </si>
  <si>
    <t>Erelonen voor plannen van aanleg, urbanisatieplannen en andere studies in uitvoering</t>
  </si>
  <si>
    <t>Niet af te schrijven wegbeplanting</t>
  </si>
  <si>
    <t>Wegbeplanting in uitvoering</t>
  </si>
  <si>
    <t>Buitengewoon onderhoud van riolen</t>
  </si>
  <si>
    <t>Buitengewoon onderhoud van waterleidingen</t>
  </si>
  <si>
    <t>Buitengewoon onderhoud van andere nutsleidingen</t>
  </si>
  <si>
    <t>Buitengewoon onderhoud van openbare verlichting</t>
  </si>
  <si>
    <t>Buitengewoon onderhoud van waterlopen en waterbekkens</t>
  </si>
  <si>
    <t>Buitengewoon onderhoud van kunstwerken</t>
  </si>
  <si>
    <t>Buitengewoon onderhoud van grondwerken en verhardingen van wegen</t>
  </si>
  <si>
    <t>Af te schrijven wegbeplanting</t>
  </si>
  <si>
    <t>Buitengewoon onderhoud van toebehoren van wegen</t>
  </si>
  <si>
    <t>Buitengewoon onderhoud van wegen in infrastructuur in uitvoering</t>
  </si>
  <si>
    <t>Aankoop van bureaumeubilair</t>
  </si>
  <si>
    <t>Aankoop straatmeubilair en verkeerssignalisatie</t>
  </si>
  <si>
    <t>Aankoop van ander meubilair</t>
  </si>
  <si>
    <t>Aankoop van schrijfmachines</t>
  </si>
  <si>
    <t>Aankoop van reproductiematerieel</t>
  </si>
  <si>
    <t>Aankoop van informaticamaterieel</t>
  </si>
  <si>
    <t>Aankoop van ander bureaumaterieel</t>
  </si>
  <si>
    <t>Aankoop van fietsen, brom- en motorfietsen</t>
  </si>
  <si>
    <t>Aankoop van auto's en bestelwagens</t>
  </si>
  <si>
    <t>Aankoop van vrachtwagens</t>
  </si>
  <si>
    <t>Aankoop van speciale en andere voertuigen</t>
  </si>
  <si>
    <t>Aankoop van machines, exploitatiematerieel en uitrusting</t>
  </si>
  <si>
    <t>Buitengewoon onderhoud van machines, exploitatiematerieel en uitrusting</t>
  </si>
  <si>
    <t>Buitengewoon onderhoud van auto's en bestelwagens</t>
  </si>
  <si>
    <t>Buitengewoon onderhoud van vrachtwagens</t>
  </si>
  <si>
    <t>Buitengewoon onderhoud van speciale en andere voertuigen</t>
  </si>
  <si>
    <t>Aankoop van vee en andere dieren</t>
  </si>
  <si>
    <t>Studies inzake administratieve organisatie en beheer</t>
  </si>
  <si>
    <t>Studies in utivoering inzake administratieve organisatie en beheer</t>
  </si>
  <si>
    <t>Verwerving van onroerende goederen in leasing</t>
  </si>
  <si>
    <t>Verwerving van meubilair in leasing</t>
  </si>
  <si>
    <t>Verwerving van bureaumaterieel in leasing</t>
  </si>
  <si>
    <t>Verwerving van transportmaterieel in leasing</t>
  </si>
  <si>
    <t>Verwerving van exploitatiematerieel in leasing</t>
  </si>
  <si>
    <t>Verwerving van kunstpatrimonium in leasing</t>
  </si>
  <si>
    <t>Aankoop en restauratie van kunstvoorwerpen</t>
  </si>
  <si>
    <t>Aankoop collecties voor bibliotheek</t>
  </si>
  <si>
    <t>Andere roerende investeringen</t>
  </si>
  <si>
    <t>Verkoop van landbouwgronden</t>
  </si>
  <si>
    <t>Verkoop van niet-bebouwde bouwgronden</t>
  </si>
  <si>
    <t>Verkoop van industrieterreinen</t>
  </si>
  <si>
    <t>Verkoop van gronden van parken, tuinen, begraafplaarsen, sport- en speelpleinen</t>
  </si>
  <si>
    <t>Verkoop van bosgronden en natuurreservaten</t>
  </si>
  <si>
    <t>Verkoop van andere terreinen</t>
  </si>
  <si>
    <t>Verkoop van gronden van gebouwen</t>
  </si>
  <si>
    <t>Verkoop van terreinen van wegen</t>
  </si>
  <si>
    <t>Verkoop van terreinen van kunstwerken</t>
  </si>
  <si>
    <t>Verkoop van terreinen van waterlopen en waterbekkens</t>
  </si>
  <si>
    <t>Verkoop van hout op stam</t>
  </si>
  <si>
    <t>INGAVE VAN DE ONTVANGSTENKREDIETEN</t>
  </si>
  <si>
    <t>Jaren</t>
  </si>
  <si>
    <t>Verkoop van administratieve gebouwen</t>
  </si>
  <si>
    <t>Verkoop van schoolgebouwen</t>
  </si>
  <si>
    <t>Verkoop van industriële en exploitatiegebouwen</t>
  </si>
  <si>
    <t>Verkoop van gebouwen voor sport, cultuur en eredienst</t>
  </si>
  <si>
    <t>Verkoop van op de beginbalans niet gewaardeerde gebouwen zonder specifieke bestemming en monumenten</t>
  </si>
  <si>
    <t>Verkoop van andere gebouwen</t>
  </si>
  <si>
    <t>Verkoop van ander onroerend patrimonium</t>
  </si>
  <si>
    <t>Verkoop van bureaumaubilair</t>
  </si>
  <si>
    <t>EC(3)</t>
  </si>
  <si>
    <t>Verkoop van ander meubilair</t>
  </si>
  <si>
    <t>Verkoop van schrijfmachines</t>
  </si>
  <si>
    <t>Verkoop van reproductiematerieel</t>
  </si>
  <si>
    <t>Verkoop van informaticamaterieel</t>
  </si>
  <si>
    <t>Verkoop van andere bureaumaterieel</t>
  </si>
  <si>
    <t>Verkoop van fietsen-, brom- en motorfietsen</t>
  </si>
  <si>
    <t>Verkoop van auro's en bestelwagens</t>
  </si>
  <si>
    <t>Verkoop van vrachtwagens</t>
  </si>
  <si>
    <t>Verkoop van speciale en andere voertuigen</t>
  </si>
  <si>
    <t>Verkoop van machines, exploitatiematerieel en uitrusting</t>
  </si>
  <si>
    <t>Verkoop van vee en andere dieren</t>
  </si>
  <si>
    <t>Verkoop van kunstvoorwerpen</t>
  </si>
  <si>
    <t>Verkoop bibliotheekcollecties</t>
  </si>
  <si>
    <t>Verkoop van ander roerend patrimonium</t>
  </si>
  <si>
    <t>Leningen aan overheidsondernemingen</t>
  </si>
  <si>
    <t>Volstorting van deelnemingen in overheidsondernemingen</t>
  </si>
  <si>
    <t>Aankoop van vastrentende effecten van overheidsondernemingen</t>
  </si>
  <si>
    <t>Volstorting van deelnemingen in privé-ondernemingen</t>
  </si>
  <si>
    <t>Leningen aan privé-ondernemingen</t>
  </si>
  <si>
    <t>Aankoop van vastrentende effecten van privé-ondernemingen</t>
  </si>
  <si>
    <t>Leningen aan gezinnen en v.z.w.'s</t>
  </si>
  <si>
    <t>Leningen aan de hogere overheden</t>
  </si>
  <si>
    <t>Aankoop van vastrentende effecten van de hogere overheden</t>
  </si>
  <si>
    <t>Leningen aan het OCMW</t>
  </si>
  <si>
    <t>Leningen aan kerkfabrieken</t>
  </si>
  <si>
    <t>Leningen aan andere overheidsinstellingen</t>
  </si>
  <si>
    <t>Aankoop van vastrentende effecten van andere overheidsinstellingen</t>
  </si>
  <si>
    <t>Periodieke aflossing van leningen door openbare ondernemingen</t>
  </si>
  <si>
    <t>Vervroegde aflossing van leningen en aflossing van leningen met enkele vervaldag door openbare ondernemingen</t>
  </si>
  <si>
    <t>Terugbetaling van deelnemingen in overheidsondernemingen</t>
  </si>
  <si>
    <t>Verkoop van vastrentende effecten van overheidsondernemingen</t>
  </si>
  <si>
    <t>Terugbetaling van deelnemingen in privé-ondernemingen</t>
  </si>
  <si>
    <t>Periodieke aflossing van leningen door privé-ondernemingen</t>
  </si>
  <si>
    <t>Vervroegde aflossing van leningen en aflossing van leningen met enkele vervaldag door privé-ondernemingen</t>
  </si>
  <si>
    <t>Verkoop van vastrentende effecten van privé-ondernemingen</t>
  </si>
  <si>
    <t>Periodieke aflossing van leningen door gezinnen en v.z.w.'s</t>
  </si>
  <si>
    <t>Vervroegde aflossing van leningen en aflossing van leningen met enkele vervaldag door gezinnen en v.z.w.'s</t>
  </si>
  <si>
    <t>Periodieke aflossing van leningen door hogere overheden</t>
  </si>
  <si>
    <t>Vervroegde aflossing van leningen door hogere overheden</t>
  </si>
  <si>
    <t>Verkoop van vastrentende effecten van de hogere overheden</t>
  </si>
  <si>
    <t>Terugvordering van derden van periodieke aflossingen van leningen te hunnen laste</t>
  </si>
  <si>
    <t>Periodieke aflossing van leningen door andere overheidsinstellingen</t>
  </si>
  <si>
    <t>Terugvordering van derden van vervroegde aflossingen van leningen en van aflossingen van leningen met enkele vervaldag door andere overheidsinstellingen</t>
  </si>
  <si>
    <t>Vervoegde aflossing van leningen en aflossing van leningen met enkele vervaldag te hunnen laste</t>
  </si>
  <si>
    <t>Verkoop van vastrentende effecten van andere overheidsinstellingen</t>
  </si>
  <si>
    <t>Periodieke aflossing van leningen ten laste van de politiezone</t>
  </si>
  <si>
    <t>Periodieke aflossing van de leasingschulden</t>
  </si>
  <si>
    <t>Periodieke aflossing van openbare leningen</t>
  </si>
  <si>
    <t>Periodieke aflossing van sanerings- en consolidatieleningen</t>
  </si>
  <si>
    <t>Periodieke aflossing van prefinancieringsleningen</t>
  </si>
  <si>
    <t>Vervroegde aflossing van leningen en aflossing van leningen met enkele vervaldag ten laste van de politiezone</t>
  </si>
  <si>
    <t>Onwaarden op leningen ten laste van de politiezonen</t>
  </si>
  <si>
    <t>Vervoegde aflossing van leasingschulden</t>
  </si>
  <si>
    <t>Vervroegde aflossing van openbare leningen</t>
  </si>
  <si>
    <t>Vervroegde aflossing van sanerings- en consolidatieleningen</t>
  </si>
  <si>
    <t>Vervroegde aflossing van prefinancieringsleningen en aflossing van prefinancieringsleningen met enkele vervaldag</t>
  </si>
  <si>
    <t>Onwaarden op leasingovereenkomsten</t>
  </si>
  <si>
    <t>Periodieke aflossing van leningen ten laste van de hogere overhedden</t>
  </si>
  <si>
    <t>Vervroegde aflossing van leningen ten laste van de hogere overheden</t>
  </si>
  <si>
    <t>Onwaarden op leningen ten laste van de hogere overheden</t>
  </si>
  <si>
    <t>Artikel</t>
  </si>
  <si>
    <t>Periodieke aflossing van leningen ten laste van derden</t>
  </si>
  <si>
    <t>Vervroegde aflossing van leningen en aflossing van leningen met enkele vervaldag ten laste van derden</t>
  </si>
  <si>
    <t>Onwaarden op leningen ten laste van derden</t>
  </si>
  <si>
    <t>Aflossing van leningen opgenomen door derden, gewaarborgd door de politiezone</t>
  </si>
  <si>
    <t>Batig resultaat van de gewone dienst</t>
  </si>
  <si>
    <t>Batig resultaat van de buitengewone dienst</t>
  </si>
  <si>
    <t>Overboeking naar gewoon reservefonds</t>
  </si>
  <si>
    <t>Overboeking naar buitengewoon reservefonds</t>
  </si>
  <si>
    <t>Overboeking van de buitengewone naar de gewone dienst</t>
  </si>
  <si>
    <t>Overboeking van de gewone naar de buitengewone dienst</t>
  </si>
  <si>
    <t>Overboeking van de gewone dienst naar voorzieningen voor risico's en kosten</t>
  </si>
  <si>
    <t>Leningen ten laste van de politiezone</t>
  </si>
  <si>
    <t>Leasingovereenkomsten</t>
  </si>
  <si>
    <t>Openbare leningen</t>
  </si>
  <si>
    <t>Sanerings- en consolidatieleningen</t>
  </si>
  <si>
    <t>Prefinancieringsleningen</t>
  </si>
  <si>
    <t>Leningen ten laste van de hogere overheden</t>
  </si>
  <si>
    <t>Leningen ten laste van derden</t>
  </si>
  <si>
    <t>Terugvordering van derden van aflossingen van door de politiezone gewaarborgde leningen</t>
  </si>
  <si>
    <t>Nadelig resultaat van de gewone dienst</t>
  </si>
  <si>
    <t>Nadelig resultaat van de buitengewone dienst</t>
  </si>
  <si>
    <t>Overboeking uit het gewoon reservefonds</t>
  </si>
  <si>
    <t>Overboeking uit het buitengewoon reservefonds</t>
  </si>
  <si>
    <t>Aanwending van voorzieningen voor risico's en kosten</t>
  </si>
  <si>
    <t>Terugneming van voorzieningen voor risico's en kosten</t>
  </si>
  <si>
    <t>Verzekering van materieel voor wegen en waterlopen</t>
  </si>
  <si>
    <t>Onwaarden op prefinancieringsleningen</t>
  </si>
  <si>
    <t>B-jr.</t>
  </si>
  <si>
    <t>F.code</t>
  </si>
  <si>
    <t>Ec.code</t>
  </si>
  <si>
    <t>Begr.art.</t>
  </si>
  <si>
    <t>Ec.groep</t>
  </si>
  <si>
    <t>Omschrijving</t>
  </si>
  <si>
    <t>economische code</t>
  </si>
  <si>
    <t>omschrijving</t>
  </si>
  <si>
    <t>economische groep</t>
  </si>
  <si>
    <t>Creditnota's en ristorno's gewone dienst</t>
  </si>
  <si>
    <t>Terugvordering van ten onrechte betaalde personeelsuitgaven</t>
  </si>
  <si>
    <t>Bezoldiging van het politiepersoneel</t>
  </si>
  <si>
    <t>Bezoldiging van de gesubsidieerde contractuelen</t>
  </si>
  <si>
    <t>Vergoedingen voor prestaties van het politiepersoneel</t>
  </si>
  <si>
    <t>Vergoedingen voor prestaties van gesubsidieerde contractuelen</t>
  </si>
  <si>
    <t>Bezoldiging van het onderwijzend personeel ten laste van de hogere overheden</t>
  </si>
  <si>
    <t>Bezoldiging van het onderwijzend personeel ten laste van de politiezone</t>
  </si>
  <si>
    <t>Vergoedingen voor prestaties van het onderwijzend personeel</t>
  </si>
  <si>
    <t>Vakantiegeld van het onderwijzend personeel ten laste van de politiezone</t>
  </si>
  <si>
    <t>Vergoeding voor laatste ziekte- en begrafeniskosten</t>
  </si>
  <si>
    <t>Andere sociale vergoedingen en toelagen</t>
  </si>
  <si>
    <t>Patronale bijdragen aan de R.S.Z.P.P.O. voor het onderwijzend personeel ten laste van de politiezone</t>
  </si>
  <si>
    <t>Patronale bijdragen aan de R.S.Z.P.P.O.op vergoedingen voor prestaties van het onderwijzend personeel</t>
  </si>
  <si>
    <t>Patronale bijdragen aan de politiezonelijke pensioenkas</t>
  </si>
  <si>
    <t>Patronale bijdragen aan de omslagkas voor politiezonelijke pensioenen voor het onderwijzend personeel</t>
  </si>
  <si>
    <t>Patronale bijdragen aan de politiezonelijke pensioenkas voor het onderwijzend personeel</t>
  </si>
  <si>
    <t>Patronale bijdragen aan andere pensioenkassen</t>
  </si>
  <si>
    <t>Vergoeding voor verplaatsingskosten van en naar het werk van het politiepersoneel</t>
  </si>
  <si>
    <t>Vergoeding voor verplaatsingskosten van en naar het werk van de gesubsidieerde contractuelen</t>
  </si>
  <si>
    <t>Vergoeding voor verplaatsingskosten van en naar het werk van het onderwijzend personeel</t>
  </si>
  <si>
    <t>Gratis vervoer verzekerd door de politiezone</t>
  </si>
  <si>
    <t>Andere geldelijke tegemoetkomingen aan het politiepersoneel</t>
  </si>
  <si>
    <t>Andere geldelijke tegemoetkomingen aan de gesubsidieerde contractuelen</t>
  </si>
  <si>
    <t>Andere geldelijke tegemoetkomingen aan het onderwijzend personeel</t>
  </si>
  <si>
    <t>Pensioenen rechtstreeks ten laste van de politiezone</t>
  </si>
  <si>
    <t>Renten rechtstreeks ten laste van de politiezonen</t>
  </si>
  <si>
    <t>Bijdragen aan andere sociale diensten</t>
  </si>
  <si>
    <t>Reis- en verblijfskosten van politiepersoneel en mandatarissen</t>
  </si>
  <si>
    <t>Woningvergoeding aan het politiepersoneel</t>
  </si>
  <si>
    <t>Andere vergoedingen</t>
  </si>
  <si>
    <t>Erelonen en vergoedingen voor expertises</t>
  </si>
  <si>
    <t>Erelonen en vergoedingen voor studies en werken van de gewone dienst</t>
  </si>
  <si>
    <t>Erelonen en vergoedingen aan advocaten, artsen en paramedici</t>
  </si>
  <si>
    <t>Auteursrechten, erelonen en vergoedingen voor optredens, lesgevers, gidsen e.d.</t>
  </si>
  <si>
    <t>Presentiegelden van commissies en jury's</t>
  </si>
  <si>
    <t>Vegoeding voor bij de politiezone gedetacheerd personeel</t>
  </si>
  <si>
    <t>Erelonen en vergoedingen voor andere prestaties</t>
  </si>
  <si>
    <t>Kantoorbenodigdheden, beheerd als voorraad</t>
  </si>
  <si>
    <t>Kantoorbenodigdheden voor rechtstreeks verbruik</t>
  </si>
  <si>
    <t>Goederen beheerd als voorraad bestemd voor verkoop</t>
  </si>
  <si>
    <t>Goederen bestemd voor rechtstreekse verkoop</t>
  </si>
  <si>
    <t>Prestaties van derden, eigen aan de functie</t>
  </si>
  <si>
    <t>Frankeringskosten</t>
  </si>
  <si>
    <t>Telefoonkosten</t>
  </si>
  <si>
    <t>Huur- en onderhoudskosten van bureaumaterieel en -meubilair</t>
  </si>
  <si>
    <t>Beheers- en werkingskosten van de informatica</t>
  </si>
  <si>
    <t>Prestaties geleverd door de arbeidsgeneeskundige dienst</t>
  </si>
  <si>
    <t>Procedure- en vervolgingskosten</t>
  </si>
  <si>
    <t>Receptie- en representatiekosten</t>
  </si>
  <si>
    <t>Kosten voor beroepsopleiding van personeel</t>
  </si>
  <si>
    <t>Kosten voor het inrichten van examens</t>
  </si>
  <si>
    <t>Kosten voor aankoop van boeken en documentatie, abonnementen</t>
  </si>
  <si>
    <t>Kosten, eigen aan de functie, van verkopen en verhuringen</t>
  </si>
  <si>
    <t>Andere administratiekosten</t>
  </si>
  <si>
    <t>Technische benodigdheden, beheerd als voorraad</t>
  </si>
  <si>
    <t>Technische benodigdheden voor rechtstreeks verbruik</t>
  </si>
  <si>
    <t>Technische benodigdheden bestemd om te verkopen, beheerd als voorraad</t>
  </si>
  <si>
    <t>Technische benodigdheden voor rechtstreekse verkoop</t>
  </si>
  <si>
    <t>Aankoop, onderhoud en huur van werkkleding voor het politiepersoneel</t>
  </si>
  <si>
    <t>Verzekeringen: burgerlijke aansprakelijkheid, diefstal, brand, meubilair, enz,</t>
  </si>
  <si>
    <t>Belastingen, taksen en retributies, eigen aan de functie</t>
  </si>
  <si>
    <t>Huur- en onderhoudskosten van technische benodigdheden</t>
  </si>
  <si>
    <t>Levering van energie voor de exploitatie</t>
  </si>
  <si>
    <t>Benodigdheden voor prijsuitdelingen, speelgoed, enz,</t>
  </si>
  <si>
    <t>Kosten voor schoolreizen, uitstappen en openluchtklassen</t>
  </si>
  <si>
    <t>Werkingskosten voor schoolmaaltijden</t>
  </si>
  <si>
    <t>Andere voordelen onderwijs</t>
  </si>
  <si>
    <t>Andere technische kosten</t>
  </si>
  <si>
    <t>Benodigdheden voor gebouwen, beheerd als voorraad</t>
  </si>
  <si>
    <t>Benodigdheden voor gebouwen, voor rechtstreeks verbruik</t>
  </si>
  <si>
    <t>Brandstoffen voor de verwarming van de gebouwen</t>
  </si>
  <si>
    <t>Prestaties van derden voor de gebouwen, eigen aan de functie</t>
  </si>
  <si>
    <t>Verzekering van onroerende goederen</t>
  </si>
  <si>
    <t>Belastingen, taksen en retributies op onroerende goederen</t>
  </si>
  <si>
    <t>Levering van elektriciteit voor de gebouwen</t>
  </si>
  <si>
    <t>Levering van gas voor de gebouwen</t>
  </si>
  <si>
    <t>Levering van stoom voor de gebouwen</t>
  </si>
  <si>
    <t>Levering van water voor de gebouwen</t>
  </si>
  <si>
    <t>Andere kosten voor de gebouwen</t>
  </si>
  <si>
    <t>Huur en huurlasten van gehuurde onroerende goederen</t>
  </si>
  <si>
    <t>Materialen voor voertuigen, beheerd als voorraad</t>
  </si>
  <si>
    <t>Materialen voor voertuigen voor rechtstreeks verbruik</t>
  </si>
  <si>
    <t>Olie en brandstof voor voertuigen</t>
  </si>
  <si>
    <t>Prestaties van derden voor voertuigen</t>
  </si>
  <si>
    <t>Verzekeringen van voertuigen</t>
  </si>
  <si>
    <t>Belastingen en taksen op voertuigen</t>
  </si>
  <si>
    <t>Huur van transportmaterieel</t>
  </si>
  <si>
    <t>Andere kosten voor voertuigen</t>
  </si>
  <si>
    <t>Administratieve kosten voor het financieel beheer</t>
  </si>
  <si>
    <t>Administratieve kosten voor het beheer van de portefeuille</t>
  </si>
  <si>
    <t>Roerende voorheffing</t>
  </si>
  <si>
    <t>Commissie op openbare leningen</t>
  </si>
  <si>
    <t>Terugbetalingscommissie van openbare leningen</t>
  </si>
  <si>
    <t>Benodigdheden voor wegen en waterlopen, beheerd als voorraad</t>
  </si>
  <si>
    <t>Benodigdheden voor wegen en waterlopen voor rechtstreeks verbruik</t>
  </si>
  <si>
    <t>Prestaties van derden voor wegen en waterlopen</t>
  </si>
  <si>
    <t>Onderhoudswerken aan wegen en waterlopen</t>
  </si>
  <si>
    <t>Huur- en onderhoudskosten van materieel voor wegen en waterlopen</t>
  </si>
  <si>
    <t>Prestaties en benodigdheden voor sneeuwopruiming en ijzelbestrijding</t>
  </si>
  <si>
    <t>Andere werkingsuitgaven voor wegen en waterlopen</t>
  </si>
  <si>
    <t>Rechtstreekse prestaties betreffende de functie</t>
  </si>
  <si>
    <t>Verkoop van goederen betreffende de functie</t>
  </si>
  <si>
    <t>Verhuring van roerende goederen betreffende de functie</t>
  </si>
  <si>
    <t>Toegangsgelden</t>
  </si>
  <si>
    <t>Concessies van toegestane rechten</t>
  </si>
  <si>
    <t>Terugvordering van procedure- en vervolgingskosten</t>
  </si>
  <si>
    <t>Tussenkomst ouders in het leerlingenvervoer</t>
  </si>
  <si>
    <t>Tussenkomst ouders in de schoolmaaltijden</t>
  </si>
  <si>
    <t>Tussenkomst ouders in het toezicht en de bijlessen</t>
  </si>
  <si>
    <t>Tussenkomst ouders in de sneeuw- en openluchtklassen</t>
  </si>
  <si>
    <t>Kaprecht</t>
  </si>
  <si>
    <t>Verkoop van kappingen van houtgewassen</t>
  </si>
  <si>
    <t>Verkoop van houthak</t>
  </si>
  <si>
    <t>Terugvordering van voordelen in natura van het personeel en van de mandatarissen</t>
  </si>
  <si>
    <t>Andere ontvangsten en terugvorderingen</t>
  </si>
  <si>
    <t>Prestaties voor de overheidsinstellingen</t>
  </si>
  <si>
    <t>Verhuring van onroerende goederen aan ondernemingen en gezinnen</t>
  </si>
  <si>
    <t>Verhuring van onroerende goederen aan overheidsinstellingen</t>
  </si>
  <si>
    <t>Terugvordering van werken uitgevoerd voor rekening van derden</t>
  </si>
  <si>
    <t>Vergoeding voor toegestane doorgangsrechten</t>
  </si>
  <si>
    <t>Ontvangsten van andere tussenkomsten</t>
  </si>
  <si>
    <t>Terugvordering van financiële kosten en verliezen van ondernemingen</t>
  </si>
  <si>
    <t>Financiële kosten van leningen ten laste van de politiezone</t>
  </si>
  <si>
    <t>7X</t>
  </si>
  <si>
    <t>Financiële kosten van leasingschulden</t>
  </si>
  <si>
    <t>Financiële kosten van openbare leningen</t>
  </si>
  <si>
    <t>Financiële kosten van sanerings- en consolidatieleningen</t>
  </si>
  <si>
    <t>Financiële kosten van prefinancieringsleningen</t>
  </si>
  <si>
    <t>Financiële kosten van leningen ten laste van hogere overheden</t>
  </si>
  <si>
    <t>Financiële kosten van leningen ten laste van derden</t>
  </si>
  <si>
    <t>Debetintresten op rekeningen bij het politiezonekrediet</t>
  </si>
  <si>
    <t>Resultaten ingestuurde begroting</t>
  </si>
  <si>
    <t>Aanduiding volledigheid van de bijlagen</t>
  </si>
  <si>
    <t>"Debetintresten op rekening-courant ""verdiscontering van toelagen"" bij het politiezonekrediet"</t>
  </si>
  <si>
    <t>Debetintresten op andere rekeningen</t>
  </si>
  <si>
    <t>Te betalen nalatigheids- of moratoriumintresten en gelijkaardige intresten</t>
  </si>
  <si>
    <t>Boeten en dwangsommen</t>
  </si>
  <si>
    <t>Wisselkoersverschillen ten laste</t>
  </si>
  <si>
    <t>Emissiepremies voor leningen, commissieloon op leningen</t>
  </si>
  <si>
    <t>Financiële kosten van leningen van derden ingevolge beroep op de politiezonelijke waarborg</t>
  </si>
  <si>
    <t>Te betalen levenslange en eeuwigdurende rente</t>
  </si>
  <si>
    <t>Bijdrage in het exploitatieverlies van de politiezonebedrijven</t>
  </si>
  <si>
    <t>Bijdrage in het exploitatieverlies van intercommunale verenigingen</t>
  </si>
  <si>
    <t>Bijdrage in het exploitatieverlies van federale en gewestelijke maatschappijen</t>
  </si>
  <si>
    <t>Bijdrage in het exploitatieverlies van het politiezonekrediet</t>
  </si>
  <si>
    <t>Bijdrage in het exploitatieverlies van andere openbare instellingen</t>
  </si>
  <si>
    <t>Uitgiftepremies op openbare leningen</t>
  </si>
  <si>
    <t>Lasten betreffende bewerkingen van de openbare schuld</t>
  </si>
  <si>
    <t>Intresten op beleggingen in effecten</t>
  </si>
  <si>
    <t>Intresten op toegestane leningen op meer dan één jaar</t>
  </si>
  <si>
    <t>Ristorno's op leningsintresten</t>
  </si>
  <si>
    <t>Terugvordering van derden van financiële kosten van leningen te hunnen laste</t>
  </si>
  <si>
    <t>Creditintresten op rekeningen-courant GKB</t>
  </si>
  <si>
    <t>Creditintresten op termijnrekeningen GKB</t>
  </si>
  <si>
    <t>Creditintresten op andere rekeningen-courant</t>
  </si>
  <si>
    <t>Creditintresten op andere termijnrekenigen</t>
  </si>
  <si>
    <t>Nalatigheidsintresten op schuldvorderingen</t>
  </si>
  <si>
    <t>Wisselkoersen ten gunste</t>
  </si>
  <si>
    <t>Terugvordering van derden van financiële kosten van door de politiezone gewarborgde leningen</t>
  </si>
  <si>
    <t>Levenslange en eeuwigdurende renten</t>
  </si>
  <si>
    <t>Deelhebbing in de exploitatiewinst van politiezonebedrijven</t>
  </si>
  <si>
    <t>Dividenden uit deelnemingen in intercommunale verenigingen</t>
  </si>
  <si>
    <t>Dividenden uit deelnemingen in federale en gewestelijke maatschappijen</t>
  </si>
  <si>
    <t>Dividenden uit deelnemingen in het politiezonekrediet</t>
  </si>
  <si>
    <t>Dividenden uit deelnemingen in andere openbare instellingen</t>
  </si>
  <si>
    <t>Dividenden uit deelnemingen in privé-ondernemingen</t>
  </si>
  <si>
    <t>Dividenden en teruggave op toegestane concessies</t>
  </si>
  <si>
    <t>Onwaarden op niet-geïnde vastgestelde rechten van de gewone dienst</t>
  </si>
  <si>
    <t>Terugbetaling van onwaarden op geïnde vastgestelde rechten van de gewone dienst</t>
  </si>
  <si>
    <t>Thesaurietekorten</t>
  </si>
  <si>
    <t>Terugvordering van inkomensoverdrachten aan de privé-sector</t>
  </si>
  <si>
    <t>Thesaurie-overschotten</t>
  </si>
  <si>
    <t>Huur- en intrestsubsidies aan ondernemingen</t>
  </si>
  <si>
    <t>Rechtstreekse premies en subsidies aan ondernemingen</t>
  </si>
  <si>
    <t>Terugbetaling van exploitatiekosten aan ondernemingen</t>
  </si>
  <si>
    <t>Onrechtstreekse subsidies aan ondernemingen</t>
  </si>
  <si>
    <t>Kleine schadeloosstellingen aan ondernemingen</t>
  </si>
  <si>
    <t>Rechtstreekse premies en subsidies aan gezinnen</t>
  </si>
  <si>
    <t>Lidmaatschapsbijdragen aan verenigingen van politiezonelijk belang</t>
  </si>
  <si>
    <t>Subsidies aan instellingen ten dienste van gezinnen</t>
  </si>
  <si>
    <t>Verplichte subsidies aan instellingen ten dienste van gezinnen</t>
  </si>
  <si>
    <t>Kleine schadeloosstellingen aan gezinnen</t>
  </si>
  <si>
    <t>Belasting op bewaring van door politie in beslag genomen voertuigen</t>
  </si>
  <si>
    <t>Belasting op afgifte van stukken voor gevaarlijke, ongezonde en hinderlijke inrichtingen</t>
  </si>
  <si>
    <t>Belasting op afgifte van verkavelingsgunningen</t>
  </si>
  <si>
    <t>Belasting op afgifte van administratieve documenten</t>
  </si>
  <si>
    <t>Belasting op andere administratieve prestaties</t>
  </si>
  <si>
    <t>Belasting op verwerving van de wegbedding</t>
  </si>
  <si>
    <t>Belasting op bestrating</t>
  </si>
  <si>
    <t>Belasting op het leggen van trottoirs</t>
  </si>
  <si>
    <t>Belasting op het leggen van riolen</t>
  </si>
  <si>
    <t>Belasting op de aansluiting op riolen</t>
  </si>
  <si>
    <t>Belasting op het leggen van waterleidingen</t>
  </si>
  <si>
    <t>Urbanistiebelasting</t>
  </si>
  <si>
    <t>Belasting op inritten in trottoirs</t>
  </si>
  <si>
    <t>Belasting op speciale voorzieningen winkelwandelstraten</t>
  </si>
  <si>
    <t>Andere verhaalbelastingen</t>
  </si>
  <si>
    <t>Belasting op de op het watervoorzieningsnet aangesloten of aansluitbare gebouwen</t>
  </si>
  <si>
    <t>Belasting op het tot stand brengen van de aansluitingen op de waterleiding</t>
  </si>
  <si>
    <t>Belasting op het ophalen van huisvuil</t>
  </si>
  <si>
    <t>Belasting op de ruiming van aalputten</t>
  </si>
  <si>
    <t>Belasting op het ophalen van nijverheidsvuil en grof vuilnis</t>
  </si>
  <si>
    <t>Belasting op het ophalen en bergen van de op de openbare weg gevonden voertuigen en goederen</t>
  </si>
  <si>
    <t>Belasting op het sluikstorten op de openbare weg</t>
  </si>
  <si>
    <t>Belasting op de op het rioolnet aangesloten of aansluitbare gebouwen</t>
  </si>
  <si>
    <t>Belasting op het onderhoud van het rioolnet</t>
  </si>
  <si>
    <t>Belasting op begravingen, asvertrooiing, bijzetten in een columbarium</t>
  </si>
  <si>
    <t>Belasting op opgravingen</t>
  </si>
  <si>
    <t>Belasting op lijkenvervoer</t>
  </si>
  <si>
    <t>Belasting op het huren van wachtkelders</t>
  </si>
  <si>
    <t>Belasting op verblijf in het lijkenhuis of in de rouwkelder</t>
  </si>
  <si>
    <t>Belasting op grafstenen en -kelders</t>
  </si>
  <si>
    <t>Belasting op afgifte van huisvuilzakken, -recipiënten en -zelfklevers</t>
  </si>
  <si>
    <t>Milieubelasting</t>
  </si>
  <si>
    <t>Belasting op het gebruik van politiezonelijke containers</t>
  </si>
  <si>
    <t>Andere belastingen op openbare hygiëne</t>
  </si>
  <si>
    <t>Belasting op tewerkgesteld personeel</t>
  </si>
  <si>
    <t>Belasting op barpersoneel</t>
  </si>
  <si>
    <t>Belasting op drijfkracht</t>
  </si>
  <si>
    <t>Belasting op tanks en vergaarbakken</t>
  </si>
  <si>
    <t>Belasting op cokesovens</t>
  </si>
  <si>
    <t>Belasting op kolenmijnen</t>
  </si>
  <si>
    <t>Belasting op steenbakkerijen</t>
  </si>
  <si>
    <t>Belasting op brouwerijen</t>
  </si>
  <si>
    <t>Belasting op groeven</t>
  </si>
  <si>
    <t>Belasting op de chemische nijverheid</t>
  </si>
  <si>
    <t>Belasting op de ontwatering</t>
  </si>
  <si>
    <t>Belasting op drankslijterijen</t>
  </si>
  <si>
    <t>Belasting op tabakslijterijen</t>
  </si>
  <si>
    <t>Belasting op venduzalen</t>
  </si>
  <si>
    <t>Belasting op leurhandel</t>
  </si>
  <si>
    <t>Belasting op agentschappen voor weddenschappen</t>
  </si>
  <si>
    <t>Belastingen op openblijven van drankgelegenheden na sluitingsuur</t>
  </si>
  <si>
    <t>Belasting op privé-clubs</t>
  </si>
  <si>
    <t>Belasting op uitstalramen</t>
  </si>
  <si>
    <t>Belasting op vergunning van visverkoop</t>
  </si>
  <si>
    <t>Belasting op vervoer met taxi's</t>
  </si>
  <si>
    <t>Belasting op uithangborden en lichtreclames</t>
  </si>
  <si>
    <t>Belasting op reclameborden</t>
  </si>
  <si>
    <t>Belasting op verspreiding van reclame</t>
  </si>
  <si>
    <t>Belasting op wegwijzers</t>
  </si>
  <si>
    <t>Verblijfsbelasting</t>
  </si>
  <si>
    <t>Belasting op kampeerterreinen</t>
  </si>
  <si>
    <t>Belasting op stapelplaatsen voor materialen</t>
  </si>
  <si>
    <t>Belasting op stapelplaatsen voor schroot, oude en achtergelaten voertuigen</t>
  </si>
  <si>
    <t>Jaarlijkse belasting op gevaarlijke, ongezonde en hinderlijke inrichtingen</t>
  </si>
  <si>
    <t>Andere belastingen op gevaarlijke, ongezonde en hinderlijke inrichtingen</t>
  </si>
  <si>
    <t>Belasting op banken en financieringsinstellingen</t>
  </si>
  <si>
    <t>Belasting op stortplaatsen</t>
  </si>
  <si>
    <t>Belasting op kamers</t>
  </si>
  <si>
    <t>Belasting op rendez-voushuizen</t>
  </si>
  <si>
    <t>Andere belastingen op ondernemingen</t>
  </si>
  <si>
    <t>INGAVE VAN DE UITGAVENKREDIETEN</t>
  </si>
  <si>
    <t>Belasting op vertoningen</t>
  </si>
  <si>
    <t>Belasting op openbare bals</t>
  </si>
  <si>
    <t>Belasting op muziekinstrumenten- en TV-toestellen</t>
  </si>
  <si>
    <t>Belasting op het dragen van maskers</t>
  </si>
  <si>
    <t>Belasting op het kegelen</t>
  </si>
  <si>
    <t>Belasting op niet-automatische speelapparaten</t>
  </si>
  <si>
    <t>Belasting op spelen en weddenschappen</t>
  </si>
  <si>
    <t>Belasting op verhuring van boten</t>
  </si>
  <si>
    <t>Belasting op verhuring van rijdieren</t>
  </si>
  <si>
    <t>Belasting op lunaparken</t>
  </si>
  <si>
    <t>Ander belastingen op vertoningen en vermakelijkheden</t>
  </si>
  <si>
    <t>Belasting op plaatsrecht op markten</t>
  </si>
  <si>
    <t>Belasting op kermissen, kermiskramen en -wagens</t>
  </si>
  <si>
    <t>Belasting op kaairechten</t>
  </si>
  <si>
    <t>Belasting op het plaatsen van terrassen, tafels, stoelen</t>
  </si>
  <si>
    <t>Belasting op parkeren</t>
  </si>
  <si>
    <t>Belasting op standplaatsen taxi's en huurrijtuigen</t>
  </si>
  <si>
    <t>Belasting op dagbladkiosken, frituurkramen, enz,,,</t>
  </si>
  <si>
    <t>Belasting op strandexploitaties</t>
  </si>
  <si>
    <t>Belasting op fotografen en filmopnemers</t>
  </si>
  <si>
    <t>Belasting op benzine-, olie- en persluchtpompen</t>
  </si>
  <si>
    <t>Belasting op automatische verdelers</t>
  </si>
  <si>
    <t>Belasting op ander gebruik van de openbare weg</t>
  </si>
  <si>
    <t>Belasting op los- en laadtoestellen</t>
  </si>
  <si>
    <t>Andere belastingen op het gebruik van het openbaar domein</t>
  </si>
  <si>
    <t>Belasting op meubilair</t>
  </si>
  <si>
    <t>Belasting op het bouwen, verbouwen en schutsels</t>
  </si>
  <si>
    <t>Belasting op balkons, loggia's en marquises</t>
  </si>
  <si>
    <t>Belasting op dakgoten, spuwers, gootdeksels</t>
  </si>
  <si>
    <t>Belasting op keldertoegangen, -gaten en kelders onder de weg</t>
  </si>
  <si>
    <t>Belasting op inrijpoorten</t>
  </si>
  <si>
    <t>Belasting op omheiningen en hekken</t>
  </si>
  <si>
    <t>Belasting op vakantie-, zomer- en weekendhuisjes en caravans</t>
  </si>
  <si>
    <t>Belasting op niet-bebouwde gronden (wet 29/3/1962 art. 70bis)</t>
  </si>
  <si>
    <t>Belasting op buitenantennes</t>
  </si>
  <si>
    <t>Belasting op ontstentenis van parkeerruimte</t>
  </si>
  <si>
    <t>Belasting op tijdelijk van onroerende voorheffing vrijgestelde goederen</t>
  </si>
  <si>
    <t>Belasting op tweede verblijven</t>
  </si>
  <si>
    <t>Belasting op niet-bebouwde duingronden</t>
  </si>
  <si>
    <t>Belasting op krotwoningen, onbewoonde of verwaarloosde gebouwen en onafgewerkte bouw</t>
  </si>
  <si>
    <t>Belasting op nijverheidsbouwvallen</t>
  </si>
  <si>
    <t>Belasting op bossen en wouden</t>
  </si>
  <si>
    <t>Belasting op privé-zwembaden</t>
  </si>
  <si>
    <t>Belasting op kantoorruimten</t>
  </si>
  <si>
    <t>Belasting op handelszaken zonder woongelegenheid</t>
  </si>
  <si>
    <t>Andere belastingen op het patrimonium</t>
  </si>
  <si>
    <t>Belasting op huis- en dienstpersoneel</t>
  </si>
  <si>
    <t>Belasting op luxe-paarden</t>
  </si>
  <si>
    <t>Belasting op duivenhokken</t>
  </si>
  <si>
    <t>Belasting op honden</t>
  </si>
  <si>
    <t>Belasting op jacht- en wapenvergunningen</t>
  </si>
  <si>
    <t>Belasting op de vogelvangst</t>
  </si>
  <si>
    <t>Belasting op de rijtuigen zonder motor</t>
  </si>
  <si>
    <t>Belastingen op rijwielen zonder en met hulpmotor</t>
  </si>
  <si>
    <t>Belasting op motorrijwielen, plezierboten en -vaartuigen</t>
  </si>
  <si>
    <t>Belasting op keuren, loden en persen van hop</t>
  </si>
  <si>
    <t>Belasting op schietstanden</t>
  </si>
  <si>
    <t>Belasting op tennisterreinen</t>
  </si>
  <si>
    <t>Belasting op het vervoer van dronken personen</t>
  </si>
  <si>
    <t>Algemene politiezonebelasting</t>
  </si>
  <si>
    <t>Belasting op golfterreinen</t>
  </si>
  <si>
    <t>Belasting op lossen van duiven</t>
  </si>
  <si>
    <t>Belasting op valse alarmmeldingen</t>
  </si>
  <si>
    <t>Andere politiezonebelastingen</t>
  </si>
  <si>
    <t>Aanvullende belasting op de onroerende voorheffing</t>
  </si>
  <si>
    <t>Aanvullende belasting op de personenbelasting</t>
  </si>
  <si>
    <t>Aanvullende belasting op de belasting op motorrijtuigen</t>
  </si>
  <si>
    <t>Aanvullende belasting op de belasting op rijwielen met en zonder hulpmotor</t>
  </si>
  <si>
    <t>Aanvullende belasting op de belasting op motorrijwielen, plezierboten en -vaartuigen</t>
  </si>
  <si>
    <t>Aanvullende belasting op de belasting op rijtuigen zonder motor</t>
  </si>
  <si>
    <t>Aanvullende belasting op de belasting op honden</t>
  </si>
  <si>
    <t>Aanvullende belastingen op andere provinciale belastingen</t>
  </si>
  <si>
    <t>Aanvullende belasting op de milieuheffing</t>
  </si>
  <si>
    <t>Opcentiemen op de gewestbelasting op leegstand en verkrotting</t>
  </si>
  <si>
    <t>Aanvullende belastingen op andere gewest- en gemeenschapsbelastingen</t>
  </si>
  <si>
    <t>Vergoedingen voor kleine schade vanwege ondernemingen en gezinnen</t>
  </si>
  <si>
    <t>Pensioenbijdrage van mandatarissen</t>
  </si>
  <si>
    <t>Boeten</t>
  </si>
  <si>
    <t>Handgiften</t>
  </si>
  <si>
    <t>Bijdragen van ondernemingen en v.z.w.'s in de weddelasten van het gedetacheerd personeel</t>
  </si>
  <si>
    <t>Andere bijdragen uit ondernemingen en gezinnen</t>
  </si>
  <si>
    <t>Terugvordering van inkomensoverdrachten aan de overheidssector</t>
  </si>
  <si>
    <t>Werkingssubsidies aan de hogere overheden voor het onderwijs</t>
  </si>
  <si>
    <t>Sociale en andere specifieke voordelen aan de hogere overheden voor het onderwijs</t>
  </si>
  <si>
    <t>Tussenkomsten in wedden en werkingsuitgaven gedragen door de hogere overheden</t>
  </si>
  <si>
    <t>Tussenkomst in vakbondspremies</t>
  </si>
  <si>
    <t>Bijdragen in de bezoldiging van het onderwijzend personeel van ander overheidsinstellingen</t>
  </si>
  <si>
    <t>Bijdragen in de pensioenen van het onderwijzend personeel van andere overheidsinstellingen</t>
  </si>
  <si>
    <t>Bijdragen in de werkingskosten van het onderwijs van andere overheidsinstellingen</t>
  </si>
  <si>
    <t>Bijdrage in de financiële kosten van andere overheidsinstellingen</t>
  </si>
  <si>
    <t>Bijdragen in de werkingskosten gedragen door andere overheidsinstellingen</t>
  </si>
  <si>
    <t>Bijdragen in het tekort van de openbare ziekenhuizen</t>
  </si>
  <si>
    <t>Bijdragen in de bezoldiging van het onderwijzend personeel van het vrij onderwijs</t>
  </si>
  <si>
    <t>11101/00</t>
  </si>
  <si>
    <t>Bezoldiging van het politiepersoneel - wedde</t>
  </si>
  <si>
    <t>11101/01</t>
  </si>
  <si>
    <t>11101/02</t>
  </si>
  <si>
    <t>11101/04</t>
  </si>
  <si>
    <t>11102/00</t>
  </si>
  <si>
    <t>11102/02</t>
  </si>
  <si>
    <t>11102/04</t>
  </si>
  <si>
    <t>11101/12</t>
  </si>
  <si>
    <t>11102/12</t>
  </si>
  <si>
    <t>Bezoldiging van het politiepersoneel - Mandaattoelage (Korpschef)</t>
  </si>
  <si>
    <t>Bezoldiging van het politiepersoneel - Haard- of standplaatstoelage</t>
  </si>
  <si>
    <t>Bezoldiging van het politiepersoneel - Supplement vrijwillige vierdagenweek</t>
  </si>
  <si>
    <t>Bezoldiging van het politiepersoneel - Eindejaarstoelage (vast gedeelte)</t>
  </si>
  <si>
    <t>Bezoldiging van de gesubsidieerde contractuelen - wedde</t>
  </si>
  <si>
    <t>Bezoldiging van de gesubsidieerde contractuelen - Haard- of standplaatstoelage</t>
  </si>
  <si>
    <t>Bezoldiging van de gesubsidieerde contractuelen - Supplement vrijwillige vierdagenweek</t>
  </si>
  <si>
    <t>Bezoldiging van de gesubsidieerde contractuelen - Eindejaarstoelage (vast gedeelte)</t>
  </si>
  <si>
    <t>11108/00</t>
  </si>
  <si>
    <t>11109/00</t>
  </si>
  <si>
    <t>Vergoedingen voor prestaties van het politiepersoneel - Overuren</t>
  </si>
  <si>
    <t>Vergoedingen voor prestaties van gesubsidieerde contractuelen - Overuren</t>
  </si>
  <si>
    <t>11108/01</t>
  </si>
  <si>
    <t>Vergoedingen voor prestaties van het politiepersoneel - Weekenduren</t>
  </si>
  <si>
    <t>Vergoedingen voor prestaties van gesubsidieerde contractuelen - Weekenduren</t>
  </si>
  <si>
    <t>11109/01</t>
  </si>
  <si>
    <t>11108/20</t>
  </si>
  <si>
    <t>11108/21</t>
  </si>
  <si>
    <t>11109/20</t>
  </si>
  <si>
    <t>11109/21</t>
  </si>
  <si>
    <t>Vergoedingen voor prestaties van het politiepersoneel - Nachturen 19:00 -22:00</t>
  </si>
  <si>
    <t>Vergoedingen voor prestaties van gesubsidieerde contractuelen - Nachturen 19:00-22:00</t>
  </si>
  <si>
    <t>Vergoedingen voor prestaties van het politiepersoneel - Nachturen 22:00 -06:00</t>
  </si>
  <si>
    <t>Vergoedingen voor prestaties van gesubsidieerde contractuelen - Nachturen 22:00-06:00</t>
  </si>
  <si>
    <t>11108/03</t>
  </si>
  <si>
    <t>11109/03</t>
  </si>
  <si>
    <t>Vergoedingen voor prestaties van gesubsidieerde contractuelen - Bereikbaar en terugroepbaar</t>
  </si>
  <si>
    <t>Vergoedingen voor prestaties van het politiepersoneel - Bereikbaar en terugroepbaar</t>
  </si>
  <si>
    <t>11108/04</t>
  </si>
  <si>
    <t>11108/05</t>
  </si>
  <si>
    <t>11108/06</t>
  </si>
  <si>
    <t>11108/07</t>
  </si>
  <si>
    <t>Vergoedingen voor prestaties van het politiepersoneel - 24-uur ononderbroken dienst</t>
  </si>
  <si>
    <t>Vergoedingen voor prestaties van het politiepersoneel - Toelage immigratie (volledig - half)</t>
  </si>
  <si>
    <t>Vergoedingen voor prestaties van het politiepersoneel - Toelage luchtobservator</t>
  </si>
  <si>
    <t>Vergoedingen voor prestaties van het politiepersoneel - Toelage mentor - Leeropdracht</t>
  </si>
  <si>
    <t>11109/07</t>
  </si>
  <si>
    <t>Vergoedingen voor prestaties van gesubsidieerde contractuelen - Toelage mentor - Leeropdracht</t>
  </si>
  <si>
    <t>11101/05</t>
  </si>
  <si>
    <t>11101/06</t>
  </si>
  <si>
    <t>Bezoldiging van het politiepersoneel - Nabijheidtoelage</t>
  </si>
  <si>
    <t>Bezoldiging van het politiepersoneel - Toelage motorrijder</t>
  </si>
  <si>
    <t>11101/07</t>
  </si>
  <si>
    <t>Bezoldiging van het politiepersoneel - Strategisch- of misdrijfanalyst</t>
  </si>
  <si>
    <t>11102/07</t>
  </si>
  <si>
    <t>Bezoldiging van de gesubsidieerde contractuelen - Strategisch- of misdrijfanalyst</t>
  </si>
  <si>
    <t>11101/08</t>
  </si>
  <si>
    <t>11101/09</t>
  </si>
  <si>
    <t>Bezoldiging van het politiepersoneel - Onderrichter</t>
  </si>
  <si>
    <t>Bezoldiging van het politiepersoneel - Aanvullende- en/of compenserende toelage</t>
  </si>
  <si>
    <t>11101/40</t>
  </si>
  <si>
    <t>Bezoldiging van het politiepersoneel - Premie Brussel</t>
  </si>
  <si>
    <t>11102/40</t>
  </si>
  <si>
    <t>11101/41</t>
  </si>
  <si>
    <t>Bezoldiging van het politiepersoneel - Verbindingstoelage - Brussel</t>
  </si>
  <si>
    <t>Bezoldiging van het politiepersoneel - Verbindingstoelage - Tweetaligheid</t>
  </si>
  <si>
    <t>11101/50</t>
  </si>
  <si>
    <t>11102/50</t>
  </si>
  <si>
    <t>Bezoldiging van de gesubsidieerde contractuelen - Premie Brussel</t>
  </si>
  <si>
    <t>Bezoldiging van de gesubsidieerde contractuelen - Tweetaligheid</t>
  </si>
  <si>
    <t>11101/51</t>
  </si>
  <si>
    <t>Bezoldiging van het politiepersoneel - Verbindingstoelage - kennis andere talen</t>
  </si>
  <si>
    <t>11102/51</t>
  </si>
  <si>
    <t>Bezoldiging van de gesubsidieerde contractuelen - Toelage kennis andere talen</t>
  </si>
  <si>
    <t>11101/81</t>
  </si>
  <si>
    <t>Bezoldiging van het politiepersoneel - Toelage kledij militairen</t>
  </si>
  <si>
    <t>11102/81</t>
  </si>
  <si>
    <t>Bezoldiging van de gesubsidieerde contractuelen - Toelage kledij militairen</t>
  </si>
  <si>
    <t>11101/82</t>
  </si>
  <si>
    <t>Bezoldiging van het politiepersoneel - Premie leidinggevende</t>
  </si>
  <si>
    <t>11102/82</t>
  </si>
  <si>
    <t>Bezoldiging van de gesubsidieerde contractuelen - Premie leidinggevende</t>
  </si>
  <si>
    <t>11102/14</t>
  </si>
  <si>
    <t>Bezoldiging van het politiepersoneel - Integratiepremie Niveau D</t>
  </si>
  <si>
    <t>Bezoldiging van de gesubsidieerde contractuelen - Integratiepremie niveau D</t>
  </si>
  <si>
    <t>11108/90</t>
  </si>
  <si>
    <t>Vergoedingen voor prestaties van het politiepersoneel - Competentieontwikkelingstoelage</t>
  </si>
  <si>
    <t>11109/90</t>
  </si>
  <si>
    <t>Vergoedingen voor prestaties van gesubsidieerde contractuelen - Competentieontwikkelingstoelage</t>
  </si>
  <si>
    <t>11101/99</t>
  </si>
  <si>
    <t>Bezoldiging van het politiepersoneel - Andere "Vaste" toelage vrij</t>
  </si>
  <si>
    <t>11102/99</t>
  </si>
  <si>
    <t>Bezoldiging van de gesubsidieerde contractuelen - Andere "Vaste" toelage vrij</t>
  </si>
  <si>
    <t>11108/99</t>
  </si>
  <si>
    <t>11109/99</t>
  </si>
  <si>
    <t>Vergoedingen voor prestaties van het politiepersoneel - Andere "Variabele of prestatiegebonden" toelagen</t>
  </si>
  <si>
    <t>Vergoedingen voor prestaties van gesubsidieerde contractuelen - Andere "Variabele of prestatiegebonden" toelagen</t>
  </si>
  <si>
    <t>12148/01</t>
  </si>
  <si>
    <t>Andere vergoedingen - Vergoeding telefoon</t>
  </si>
  <si>
    <t>12148/02</t>
  </si>
  <si>
    <t>12148/04</t>
  </si>
  <si>
    <t>Andere vergoedingen - Vergoeding gerechtelijk onderzoek - Maand</t>
  </si>
  <si>
    <t>Andere vergoedingen - Vergoeding politiehond</t>
  </si>
  <si>
    <t>11501/10</t>
  </si>
  <si>
    <t>11502/10</t>
  </si>
  <si>
    <t>Vergoeding voor verplaatsingskosten van en naar het werk van het politiepersoneel - KM</t>
  </si>
  <si>
    <t>Vergoeding voor verplaatsingskosten van en naar het werk van de gesubsidieerde contractuelen - KM</t>
  </si>
  <si>
    <t>11501/11</t>
  </si>
  <si>
    <t>11502/11</t>
  </si>
  <si>
    <t>Vergoeding voor verplaatsingskosten van en naar het werk van het politiepersoneel - Soc Abt</t>
  </si>
  <si>
    <t>Vergoeding voor verplaatsingskosten van en naar het werk van de gesubsidieerde contractuelen - Soc Abt</t>
  </si>
  <si>
    <t>12148/03</t>
  </si>
  <si>
    <t>Andere vergoedingen - Vergoeding gerechtelijk onderzoek - Dag</t>
  </si>
  <si>
    <t>12148/20</t>
  </si>
  <si>
    <t>Andere vergoedingen - Maaltijdvergoedingen: Model 9BIS</t>
  </si>
  <si>
    <t>12148/21</t>
  </si>
  <si>
    <t>12148/99</t>
  </si>
  <si>
    <t>Andere vergoedingen - Maaltijdvergoedingen en verblijfskosten: Model L021</t>
  </si>
  <si>
    <t>Andere vergoedingen - Andere vergoedingen</t>
  </si>
  <si>
    <t>Vergoeding onderhoud kledij</t>
  </si>
  <si>
    <t>Gewone patronale bijdragen vaste toelagen, wedde, mandaat &amp; supplement vrijwillige vierdagenweek - politiepersoneel</t>
  </si>
  <si>
    <t>Gewone patronale bijdragen vaste toelagen, wedde, mandaat &amp; supplement vrijwillige vierdagenweek - gesubsidieerde contractuelen</t>
  </si>
  <si>
    <t>Patronale pensioenbijdragen op wedde, mandaat enz.</t>
  </si>
  <si>
    <t>Gewone patronale bijdragen op prestatiegebonden toelagen - politiepersoneel</t>
  </si>
  <si>
    <t>Gewone patronale bijdragen op prestatiegebonden toelagen - gesubsidieerde contractuelen</t>
  </si>
  <si>
    <t>Premie arbeidsongevallen</t>
  </si>
  <si>
    <t>Bijdragen sociale dienst</t>
  </si>
  <si>
    <t>Wedden raadsleden</t>
  </si>
  <si>
    <t>Presentiegelden raadsleden</t>
  </si>
  <si>
    <t>Bijdragen arbeidsgeneeskundige dienst</t>
  </si>
  <si>
    <t>Vakantiegeld + Copernicuspremie van het politiepersoneel</t>
  </si>
  <si>
    <t>Vakantiegeld + Copernicuspremie van de gesubsidieerde contractuelen</t>
  </si>
  <si>
    <t>Economische codes met suffix: ingave met "/" tussen economische code en suffix. Vb: 11101/04</t>
  </si>
  <si>
    <t>EC(5)</t>
  </si>
  <si>
    <t>Ec(5)</t>
  </si>
  <si>
    <t>Deze economische code is momenteel enkel in gebruik voor de Waalse politiezones.</t>
  </si>
  <si>
    <t>12148/22</t>
  </si>
  <si>
    <t>Andere vergoedingen - Maaltijdvergoedingen: Model L096</t>
  </si>
  <si>
    <t>11101/14</t>
  </si>
  <si>
    <t>Vergadering zoneraad</t>
  </si>
  <si>
    <t>Hulpverleningszone</t>
  </si>
  <si>
    <t>Controlemodule begroting hulpverleningszone</t>
  </si>
  <si>
    <t xml:space="preserve"> gemeenteraadsbesluiten dotaties</t>
  </si>
  <si>
    <t>ALGEMENE DIRECTIE CIVIELE VEILIGHEID</t>
  </si>
  <si>
    <t xml:space="preserve">JURIDISCHE DIRECTIE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</si>
</sst>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;@"/>
  </numFmts>
  <fonts count="20" x14ac:knownFonts="1">
    <font>
      <sz val="10"/>
      <name val="MS Sans Serif"/>
    </font>
    <font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u/>
      <sz val="10"/>
      <name val="Trebuchet MS"/>
      <family val="2"/>
    </font>
    <font>
      <sz val="7"/>
      <name val="Trebuchet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MS Sans Serif"/>
      <family val="2"/>
    </font>
    <font>
      <b/>
      <sz val="12"/>
      <name val="Trebuchet MS"/>
      <family val="2"/>
    </font>
    <font>
      <b/>
      <sz val="10"/>
      <color indexed="53"/>
      <name val="Trebuchet MS"/>
      <family val="2"/>
    </font>
    <font>
      <b/>
      <u/>
      <sz val="10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10"/>
      <name val="Times New Roman"/>
      <family val="1"/>
    </font>
    <font>
      <u/>
      <sz val="12"/>
      <name val="Trebuchet MS"/>
      <family val="2"/>
    </font>
    <font>
      <sz val="9"/>
      <name val="Trebuchet MS"/>
      <family val="2"/>
    </font>
    <font>
      <b/>
      <u/>
      <sz val="16"/>
      <name val="Trebuchet MS"/>
      <family val="2"/>
    </font>
    <font>
      <sz val="10"/>
      <color rgb="FFFF0000"/>
      <name val="Trebuchet MS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8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protection hidden="1"/>
    </xf>
    <xf numFmtId="0" fontId="3" fillId="0" borderId="0" xfId="1" applyFont="1" applyAlignment="1" applyProtection="1">
      <alignment vertical="center"/>
      <protection hidden="1"/>
    </xf>
    <xf numFmtId="0" fontId="3" fillId="0" borderId="5" xfId="1" applyFont="1" applyBorder="1" applyAlignment="1" applyProtection="1">
      <alignment vertical="center"/>
      <protection hidden="1"/>
    </xf>
    <xf numFmtId="0" fontId="3" fillId="0" borderId="6" xfId="1" applyFont="1" applyBorder="1" applyAlignment="1" applyProtection="1">
      <alignment vertical="center"/>
      <protection hidden="1"/>
    </xf>
    <xf numFmtId="0" fontId="3" fillId="0" borderId="7" xfId="1" applyFont="1" applyBorder="1" applyAlignment="1" applyProtection="1">
      <alignment vertical="center"/>
      <protection hidden="1"/>
    </xf>
    <xf numFmtId="0" fontId="3" fillId="0" borderId="8" xfId="1" applyFont="1" applyBorder="1" applyAlignment="1" applyProtection="1">
      <alignment vertical="center"/>
      <protection hidden="1"/>
    </xf>
    <xf numFmtId="0" fontId="3" fillId="0" borderId="9" xfId="1" applyFont="1" applyBorder="1" applyAlignment="1" applyProtection="1">
      <alignment vertical="center"/>
      <protection hidden="1"/>
    </xf>
    <xf numFmtId="0" fontId="3" fillId="0" borderId="10" xfId="1" applyFont="1" applyBorder="1" applyAlignment="1" applyProtection="1">
      <alignment vertical="center"/>
      <protection hidden="1"/>
    </xf>
    <xf numFmtId="0" fontId="3" fillId="0" borderId="2" xfId="1" applyFont="1" applyBorder="1" applyAlignment="1" applyProtection="1">
      <alignment vertical="center"/>
      <protection hidden="1"/>
    </xf>
    <xf numFmtId="0" fontId="3" fillId="0" borderId="11" xfId="1" applyFont="1" applyBorder="1" applyAlignment="1" applyProtection="1">
      <alignment vertical="center"/>
      <protection hidden="1"/>
    </xf>
    <xf numFmtId="0" fontId="3" fillId="0" borderId="0" xfId="1" applyFont="1" applyBorder="1" applyAlignment="1" applyProtection="1">
      <alignment vertical="center"/>
      <protection hidden="1"/>
    </xf>
    <xf numFmtId="0" fontId="3" fillId="0" borderId="3" xfId="1" applyFont="1" applyBorder="1" applyAlignment="1" applyProtection="1">
      <alignment vertical="center"/>
      <protection hidden="1"/>
    </xf>
    <xf numFmtId="0" fontId="15" fillId="0" borderId="11" xfId="1" applyFont="1" applyBorder="1" applyAlignment="1" applyProtection="1">
      <alignment horizontal="centerContinuous" vertical="center"/>
      <protection hidden="1"/>
    </xf>
    <xf numFmtId="0" fontId="3" fillId="0" borderId="0" xfId="1" applyFont="1" applyBorder="1" applyAlignment="1" applyProtection="1">
      <alignment horizontal="centerContinuous" vertical="center"/>
      <protection hidden="1"/>
    </xf>
    <xf numFmtId="0" fontId="3" fillId="0" borderId="3" xfId="1" applyFont="1" applyBorder="1" applyAlignment="1" applyProtection="1">
      <alignment horizontal="centerContinuous" vertical="center"/>
      <protection hidden="1"/>
    </xf>
    <xf numFmtId="0" fontId="3" fillId="0" borderId="12" xfId="1" applyFont="1" applyBorder="1" applyAlignment="1" applyProtection="1">
      <alignment vertical="center"/>
      <protection hidden="1"/>
    </xf>
    <xf numFmtId="0" fontId="3" fillId="0" borderId="0" xfId="0" applyFont="1" applyFill="1" applyProtection="1">
      <protection hidden="1"/>
    </xf>
    <xf numFmtId="4" fontId="3" fillId="2" borderId="4" xfId="0" applyNumberFormat="1" applyFont="1" applyFill="1" applyBorder="1" applyProtection="1">
      <protection locked="0"/>
    </xf>
    <xf numFmtId="4" fontId="3" fillId="2" borderId="13" xfId="0" applyNumberFormat="1" applyFont="1" applyFill="1" applyBorder="1" applyProtection="1">
      <protection locked="0"/>
    </xf>
    <xf numFmtId="4" fontId="3" fillId="2" borderId="9" xfId="0" applyNumberFormat="1" applyFont="1" applyFill="1" applyBorder="1" applyProtection="1">
      <protection locked="0"/>
    </xf>
    <xf numFmtId="4" fontId="3" fillId="2" borderId="11" xfId="0" applyNumberFormat="1" applyFont="1" applyFill="1" applyBorder="1" applyProtection="1">
      <protection locked="0"/>
    </xf>
    <xf numFmtId="0" fontId="5" fillId="0" borderId="9" xfId="0" applyFont="1" applyBorder="1" applyAlignment="1" applyProtection="1">
      <alignment vertical="center" wrapText="1" shrinkToFit="1"/>
      <protection hidden="1"/>
    </xf>
    <xf numFmtId="0" fontId="5" fillId="0" borderId="11" xfId="0" applyFont="1" applyBorder="1" applyAlignment="1" applyProtection="1">
      <alignment vertical="center" wrapText="1" shrinkToFit="1"/>
      <protection hidden="1"/>
    </xf>
    <xf numFmtId="0" fontId="5" fillId="0" borderId="6" xfId="0" applyFont="1" applyBorder="1" applyAlignment="1" applyProtection="1">
      <alignment vertical="center" wrapText="1" shrinkToFit="1"/>
      <protection hidden="1"/>
    </xf>
    <xf numFmtId="4" fontId="3" fillId="2" borderId="2" xfId="0" applyNumberFormat="1" applyFont="1" applyFill="1" applyBorder="1" applyProtection="1">
      <protection locked="0"/>
    </xf>
    <xf numFmtId="4" fontId="3" fillId="2" borderId="3" xfId="0" applyNumberFormat="1" applyFont="1" applyFill="1" applyBorder="1" applyProtection="1">
      <protection locked="0"/>
    </xf>
    <xf numFmtId="4" fontId="3" fillId="2" borderId="14" xfId="0" applyNumberFormat="1" applyFont="1" applyFill="1" applyBorder="1" applyProtection="1">
      <protection locked="0"/>
    </xf>
    <xf numFmtId="4" fontId="3" fillId="2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hidden="1"/>
    </xf>
    <xf numFmtId="4" fontId="2" fillId="0" borderId="16" xfId="0" applyNumberFormat="1" applyFont="1" applyFill="1" applyBorder="1" applyProtection="1"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3" fillId="0" borderId="19" xfId="0" applyFont="1" applyBorder="1" applyProtection="1">
      <protection hidden="1"/>
    </xf>
    <xf numFmtId="0" fontId="3" fillId="0" borderId="19" xfId="0" applyFont="1" applyFill="1" applyBorder="1" applyProtection="1"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20" xfId="0" applyFont="1" applyFill="1" applyBorder="1" applyAlignment="1" applyProtection="1">
      <alignment horizontal="center"/>
      <protection hidden="1"/>
    </xf>
    <xf numFmtId="4" fontId="2" fillId="0" borderId="21" xfId="0" applyNumberFormat="1" applyFont="1" applyFill="1" applyBorder="1" applyProtection="1">
      <protection locked="0"/>
    </xf>
    <xf numFmtId="0" fontId="2" fillId="0" borderId="14" xfId="0" applyFont="1" applyBorder="1" applyAlignment="1" applyProtection="1">
      <alignment horizontal="center"/>
      <protection hidden="1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49" fontId="3" fillId="2" borderId="14" xfId="0" applyNumberFormat="1" applyFont="1" applyFill="1" applyBorder="1" applyAlignment="1" applyProtection="1">
      <alignment horizontal="center"/>
      <protection locked="0"/>
    </xf>
    <xf numFmtId="49" fontId="3" fillId="2" borderId="15" xfId="0" applyNumberFormat="1" applyFont="1" applyFill="1" applyBorder="1" applyAlignment="1" applyProtection="1">
      <alignment horizontal="center"/>
      <protection locked="0"/>
    </xf>
    <xf numFmtId="49" fontId="3" fillId="2" borderId="16" xfId="0" applyNumberFormat="1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1" fontId="3" fillId="0" borderId="0" xfId="0" applyNumberFormat="1" applyFont="1" applyAlignment="1">
      <alignment horizontal="center"/>
    </xf>
    <xf numFmtId="0" fontId="3" fillId="0" borderId="19" xfId="0" applyFont="1" applyBorder="1"/>
    <xf numFmtId="0" fontId="4" fillId="0" borderId="0" xfId="0" applyFont="1"/>
    <xf numFmtId="0" fontId="2" fillId="0" borderId="4" xfId="0" applyFont="1" applyBorder="1" applyAlignment="1">
      <alignment horizontal="center"/>
    </xf>
    <xf numFmtId="0" fontId="3" fillId="0" borderId="1" xfId="0" applyFont="1" applyBorder="1"/>
    <xf numFmtId="1" fontId="2" fillId="0" borderId="4" xfId="0" applyNumberFormat="1" applyFont="1" applyBorder="1" applyAlignment="1">
      <alignment horizontal="center"/>
    </xf>
    <xf numFmtId="4" fontId="3" fillId="0" borderId="1" xfId="0" applyNumberFormat="1" applyFont="1" applyFill="1" applyBorder="1"/>
    <xf numFmtId="0" fontId="2" fillId="0" borderId="1" xfId="0" applyFont="1" applyBorder="1"/>
    <xf numFmtId="0" fontId="2" fillId="0" borderId="4" xfId="0" applyFont="1" applyBorder="1"/>
    <xf numFmtId="0" fontId="2" fillId="0" borderId="4" xfId="0" applyFont="1" applyBorder="1" applyAlignment="1"/>
    <xf numFmtId="0" fontId="3" fillId="0" borderId="1" xfId="0" applyFont="1" applyFill="1" applyBorder="1"/>
    <xf numFmtId="4" fontId="2" fillId="0" borderId="1" xfId="0" applyNumberFormat="1" applyFont="1" applyBorder="1"/>
    <xf numFmtId="4" fontId="2" fillId="0" borderId="1" xfId="0" applyNumberFormat="1" applyFont="1" applyFill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12" xfId="0" applyFont="1" applyBorder="1"/>
    <xf numFmtId="0" fontId="3" fillId="0" borderId="24" xfId="0" applyFont="1" applyBorder="1"/>
    <xf numFmtId="0" fontId="2" fillId="3" borderId="4" xfId="0" applyFont="1" applyFill="1" applyBorder="1"/>
    <xf numFmtId="0" fontId="9" fillId="3" borderId="25" xfId="0" applyFont="1" applyFill="1" applyBorder="1" applyAlignment="1" applyProtection="1">
      <protection hidden="1"/>
    </xf>
    <xf numFmtId="0" fontId="3" fillId="3" borderId="26" xfId="0" applyFont="1" applyFill="1" applyBorder="1" applyAlignment="1" applyProtection="1">
      <alignment horizontal="center"/>
      <protection hidden="1"/>
    </xf>
    <xf numFmtId="0" fontId="3" fillId="3" borderId="26" xfId="0" applyFont="1" applyFill="1" applyBorder="1" applyProtection="1">
      <protection hidden="1"/>
    </xf>
    <xf numFmtId="0" fontId="3" fillId="3" borderId="27" xfId="0" applyFont="1" applyFill="1" applyBorder="1" applyProtection="1">
      <protection hidden="1"/>
    </xf>
    <xf numFmtId="0" fontId="2" fillId="3" borderId="25" xfId="0" applyFont="1" applyFill="1" applyBorder="1"/>
    <xf numFmtId="0" fontId="3" fillId="3" borderId="26" xfId="0" applyFont="1" applyFill="1" applyBorder="1"/>
    <xf numFmtId="0" fontId="3" fillId="3" borderId="27" xfId="0" applyFont="1" applyFill="1" applyBorder="1"/>
    <xf numFmtId="0" fontId="2" fillId="2" borderId="28" xfId="1" applyFont="1" applyFill="1" applyBorder="1" applyAlignment="1" applyProtection="1">
      <alignment vertical="center"/>
      <protection locked="0"/>
    </xf>
    <xf numFmtId="0" fontId="2" fillId="2" borderId="29" xfId="1" applyFont="1" applyFill="1" applyBorder="1" applyAlignment="1" applyProtection="1">
      <alignment vertical="center"/>
      <protection locked="0"/>
    </xf>
    <xf numFmtId="0" fontId="2" fillId="2" borderId="30" xfId="1" applyFont="1" applyFill="1" applyBorder="1" applyAlignment="1" applyProtection="1">
      <alignment vertical="center"/>
      <protection locked="0"/>
    </xf>
    <xf numFmtId="1" fontId="2" fillId="0" borderId="1" xfId="0" applyNumberFormat="1" applyFont="1" applyBorder="1" applyAlignment="1">
      <alignment horizontal="center"/>
    </xf>
    <xf numFmtId="0" fontId="3" fillId="0" borderId="0" xfId="0" applyFont="1" applyProtection="1">
      <protection locked="0"/>
    </xf>
    <xf numFmtId="4" fontId="3" fillId="2" borderId="16" xfId="0" applyNumberFormat="1" applyFont="1" applyFill="1" applyBorder="1" applyProtection="1">
      <protection locked="0"/>
    </xf>
    <xf numFmtId="4" fontId="3" fillId="2" borderId="23" xfId="0" applyNumberFormat="1" applyFont="1" applyFill="1" applyBorder="1" applyProtection="1">
      <protection locked="0"/>
    </xf>
    <xf numFmtId="4" fontId="3" fillId="2" borderId="22" xfId="0" applyNumberFormat="1" applyFont="1" applyFill="1" applyBorder="1" applyProtection="1">
      <protection locked="0"/>
    </xf>
    <xf numFmtId="4" fontId="3" fillId="2" borderId="6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hidden="1"/>
    </xf>
    <xf numFmtId="4" fontId="2" fillId="2" borderId="1" xfId="0" applyNumberFormat="1" applyFont="1" applyFill="1" applyBorder="1" applyAlignment="1" applyProtection="1">
      <alignment vertical="center"/>
      <protection locked="0"/>
    </xf>
    <xf numFmtId="4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17" fillId="0" borderId="11" xfId="1" applyFont="1" applyBorder="1" applyAlignment="1" applyProtection="1">
      <alignment horizontal="centerContinuous" vertical="center"/>
      <protection hidden="1"/>
    </xf>
    <xf numFmtId="4" fontId="3" fillId="0" borderId="12" xfId="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4" fontId="3" fillId="0" borderId="0" xfId="0" applyNumberFormat="1" applyFont="1" applyAlignment="1" applyProtection="1">
      <alignment vertical="center"/>
      <protection hidden="1"/>
    </xf>
    <xf numFmtId="0" fontId="2" fillId="3" borderId="25" xfId="0" applyFont="1" applyFill="1" applyBorder="1" applyAlignment="1" applyProtection="1">
      <alignment vertical="center"/>
      <protection hidden="1"/>
    </xf>
    <xf numFmtId="0" fontId="3" fillId="3" borderId="26" xfId="0" applyFont="1" applyFill="1" applyBorder="1" applyAlignment="1" applyProtection="1">
      <alignment vertical="center"/>
      <protection hidden="1"/>
    </xf>
    <xf numFmtId="4" fontId="3" fillId="3" borderId="26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4" fontId="3" fillId="0" borderId="23" xfId="0" applyNumberFormat="1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vertical="center"/>
      <protection hidden="1"/>
    </xf>
    <xf numFmtId="4" fontId="3" fillId="0" borderId="1" xfId="0" applyNumberFormat="1" applyFont="1" applyBorder="1" applyAlignment="1" applyProtection="1">
      <alignment vertical="center"/>
      <protection hidden="1"/>
    </xf>
    <xf numFmtId="4" fontId="2" fillId="0" borderId="1" xfId="0" applyNumberFormat="1" applyFont="1" applyBorder="1" applyAlignment="1" applyProtection="1">
      <alignment horizontal="center" vertical="center"/>
      <protection hidden="1"/>
    </xf>
    <xf numFmtId="4" fontId="3" fillId="0" borderId="4" xfId="0" applyNumberFormat="1" applyFont="1" applyFill="1" applyBorder="1" applyAlignment="1" applyProtection="1">
      <alignment vertical="center"/>
      <protection hidden="1"/>
    </xf>
    <xf numFmtId="4" fontId="3" fillId="0" borderId="4" xfId="0" applyNumberFormat="1" applyFont="1" applyBorder="1" applyAlignment="1" applyProtection="1">
      <alignment vertical="center"/>
      <protection hidden="1"/>
    </xf>
    <xf numFmtId="4" fontId="3" fillId="0" borderId="2" xfId="0" applyNumberFormat="1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4" fontId="3" fillId="0" borderId="13" xfId="0" applyNumberFormat="1" applyFont="1" applyFill="1" applyBorder="1" applyAlignment="1" applyProtection="1">
      <alignment vertical="center"/>
      <protection hidden="1"/>
    </xf>
    <xf numFmtId="4" fontId="3" fillId="0" borderId="13" xfId="0" applyNumberFormat="1" applyFont="1" applyBorder="1" applyAlignment="1" applyProtection="1">
      <alignment vertical="center"/>
      <protection hidden="1"/>
    </xf>
    <xf numFmtId="4" fontId="3" fillId="0" borderId="3" xfId="0" applyNumberFormat="1" applyFont="1" applyBorder="1" applyAlignment="1" applyProtection="1">
      <alignment vertical="center"/>
      <protection hidden="1"/>
    </xf>
    <xf numFmtId="4" fontId="2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4" fontId="2" fillId="0" borderId="18" xfId="0" applyNumberFormat="1" applyFont="1" applyBorder="1" applyAlignment="1" applyProtection="1">
      <alignment vertical="center"/>
      <protection hidden="1"/>
    </xf>
    <xf numFmtId="4" fontId="2" fillId="0" borderId="1" xfId="0" applyNumberFormat="1" applyFont="1" applyBorder="1" applyAlignment="1" applyProtection="1">
      <alignment vertical="center"/>
      <protection hidden="1"/>
    </xf>
    <xf numFmtId="4" fontId="2" fillId="0" borderId="4" xfId="0" applyNumberFormat="1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4" fontId="3" fillId="0" borderId="0" xfId="0" applyNumberFormat="1" applyFont="1" applyBorder="1" applyAlignment="1" applyProtection="1">
      <alignment vertical="center"/>
      <protection hidden="1"/>
    </xf>
    <xf numFmtId="4" fontId="2" fillId="0" borderId="0" xfId="0" applyNumberFormat="1" applyFont="1" applyBorder="1" applyAlignment="1" applyProtection="1">
      <alignment horizontal="right" vertical="center"/>
      <protection hidden="1"/>
    </xf>
    <xf numFmtId="4" fontId="2" fillId="0" borderId="17" xfId="0" applyNumberFormat="1" applyFont="1" applyBorder="1" applyAlignment="1" applyProtection="1">
      <alignment vertical="center"/>
      <protection hidden="1"/>
    </xf>
    <xf numFmtId="0" fontId="2" fillId="4" borderId="32" xfId="1" applyFont="1" applyFill="1" applyBorder="1" applyAlignment="1" applyProtection="1">
      <alignment vertical="center"/>
      <protection hidden="1"/>
    </xf>
    <xf numFmtId="0" fontId="2" fillId="4" borderId="33" xfId="1" applyFont="1" applyFill="1" applyBorder="1" applyAlignment="1" applyProtection="1">
      <alignment vertical="center"/>
      <protection hidden="1"/>
    </xf>
    <xf numFmtId="0" fontId="2" fillId="4" borderId="34" xfId="1" applyFont="1" applyFill="1" applyBorder="1" applyAlignment="1" applyProtection="1">
      <alignment vertical="center"/>
      <protection hidden="1"/>
    </xf>
    <xf numFmtId="0" fontId="2" fillId="4" borderId="5" xfId="1" applyFont="1" applyFill="1" applyBorder="1" applyAlignment="1" applyProtection="1">
      <alignment vertical="center"/>
      <protection hidden="1"/>
    </xf>
    <xf numFmtId="0" fontId="3" fillId="4" borderId="28" xfId="1" applyFont="1" applyFill="1" applyBorder="1" applyAlignment="1" applyProtection="1">
      <alignment vertical="center"/>
      <protection hidden="1"/>
    </xf>
    <xf numFmtId="0" fontId="2" fillId="4" borderId="19" xfId="1" applyFont="1" applyFill="1" applyBorder="1" applyAlignment="1" applyProtection="1">
      <alignment vertical="center"/>
      <protection hidden="1"/>
    </xf>
    <xf numFmtId="0" fontId="3" fillId="4" borderId="19" xfId="1" applyFont="1" applyFill="1" applyBorder="1" applyAlignment="1" applyProtection="1">
      <alignment vertical="center"/>
      <protection hidden="1"/>
    </xf>
    <xf numFmtId="0" fontId="11" fillId="4" borderId="4" xfId="1" applyFont="1" applyFill="1" applyBorder="1" applyAlignment="1" applyProtection="1">
      <alignment horizontal="center" vertical="top" wrapText="1"/>
      <protection hidden="1"/>
    </xf>
    <xf numFmtId="0" fontId="12" fillId="4" borderId="13" xfId="1" applyFont="1" applyFill="1" applyBorder="1" applyAlignment="1" applyProtection="1">
      <alignment horizontal="center" vertical="top" wrapText="1"/>
      <protection hidden="1"/>
    </xf>
    <xf numFmtId="0" fontId="13" fillId="4" borderId="13" xfId="1" applyFont="1" applyFill="1" applyBorder="1" applyAlignment="1" applyProtection="1">
      <alignment horizontal="center" vertical="top" wrapText="1"/>
      <protection hidden="1"/>
    </xf>
    <xf numFmtId="0" fontId="14" fillId="4" borderId="22" xfId="1" applyFont="1" applyFill="1" applyBorder="1" applyAlignment="1" applyProtection="1">
      <alignment horizontal="center" vertical="top" wrapText="1"/>
      <protection hidden="1"/>
    </xf>
    <xf numFmtId="0" fontId="2" fillId="2" borderId="35" xfId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4" fontId="3" fillId="2" borderId="1" xfId="0" applyNumberFormat="1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3" fillId="5" borderId="0" xfId="0" applyFont="1" applyFill="1"/>
    <xf numFmtId="0" fontId="3" fillId="0" borderId="2" xfId="0" applyFont="1" applyFill="1" applyBorder="1" applyAlignment="1" applyProtection="1">
      <alignment horizontal="center" vertical="center"/>
      <protection hidden="1"/>
    </xf>
    <xf numFmtId="0" fontId="18" fillId="0" borderId="0" xfId="0" applyFont="1"/>
    <xf numFmtId="0" fontId="3" fillId="0" borderId="23" xfId="1" quotePrefix="1" applyFont="1" applyBorder="1" applyAlignment="1" applyProtection="1">
      <alignment horizontal="right" vertical="center"/>
      <protection hidden="1"/>
    </xf>
    <xf numFmtId="0" fontId="2" fillId="2" borderId="31" xfId="1" applyFont="1" applyFill="1" applyBorder="1" applyAlignment="1" applyProtection="1">
      <alignment horizontal="left" vertical="center"/>
      <protection locked="0"/>
    </xf>
    <xf numFmtId="0" fontId="2" fillId="2" borderId="36" xfId="1" applyFont="1" applyFill="1" applyBorder="1" applyAlignment="1" applyProtection="1">
      <alignment horizontal="left" vertical="center"/>
      <protection locked="0"/>
    </xf>
    <xf numFmtId="0" fontId="16" fillId="3" borderId="26" xfId="0" applyFont="1" applyFill="1" applyBorder="1" applyAlignment="1" applyProtection="1">
      <alignment horizontal="left" vertical="center" wrapText="1"/>
      <protection hidden="1"/>
    </xf>
    <xf numFmtId="0" fontId="16" fillId="3" borderId="27" xfId="0" applyFont="1" applyFill="1" applyBorder="1" applyAlignment="1" applyProtection="1">
      <alignment horizontal="left" vertical="center" wrapText="1"/>
      <protection hidden="1"/>
    </xf>
    <xf numFmtId="0" fontId="3" fillId="0" borderId="9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2" fillId="0" borderId="7" xfId="0" applyFont="1" applyBorder="1" applyAlignment="1" applyProtection="1">
      <alignment horizontal="left" vertical="center"/>
      <protection hidden="1"/>
    </xf>
    <xf numFmtId="0" fontId="2" fillId="0" borderId="31" xfId="0" applyFont="1" applyBorder="1" applyAlignment="1" applyProtection="1">
      <alignment horizontal="left" vertical="center"/>
      <protection hidden="1"/>
    </xf>
  </cellXfs>
  <cellStyles count="2">
    <cellStyle name="Normal" xfId="0" builtinId="0"/>
    <cellStyle name="Normal_MANUAAL(JR_PZ)-2002" xfId="1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C103" lockText="1"/>
</file>

<file path=xl/ctrlProps/ctrlProp2.xml><?xml version="1.0" encoding="utf-8"?>
<formControlPr xmlns="http://schemas.microsoft.com/office/spreadsheetml/2009/9/main" objectType="CheckBox" checked="Checked" fmlaLink="C105" lockText="1"/>
</file>

<file path=xl/ctrlProps/ctrlProp3.xml><?xml version="1.0" encoding="utf-8"?>
<formControlPr xmlns="http://schemas.microsoft.com/office/spreadsheetml/2009/9/main" objectType="CheckBox" fmlaLink="C107" lockText="1"/>
</file>

<file path=xl/ctrlProps/ctrlProp4.xml><?xml version="1.0" encoding="utf-8"?>
<formControlPr xmlns="http://schemas.microsoft.com/office/spreadsheetml/2009/9/main" objectType="CheckBox" fmlaLink="C109" lockText="1"/>
</file>

<file path=xl/ctrlProps/ctrlProp5.xml><?xml version="1.0" encoding="utf-8"?>
<formControlPr xmlns="http://schemas.microsoft.com/office/spreadsheetml/2009/9/main" objectType="CheckBox" fmlaLink="C111" lockText="1"/>
</file>

<file path=xl/ctrlProps/ctrlProp6.xml><?xml version="1.0" encoding="utf-8"?>
<formControlPr xmlns="http://schemas.microsoft.com/office/spreadsheetml/2009/9/main" objectType="CheckBox" fmlaLink="C113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1</xdr:col>
          <xdr:colOff>541020</xdr:colOff>
          <xdr:row>2</xdr:row>
          <xdr:rowOff>175260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102</xdr:row>
          <xdr:rowOff>0</xdr:rowOff>
        </xdr:from>
        <xdr:to>
          <xdr:col>4</xdr:col>
          <xdr:colOff>571500</xdr:colOff>
          <xdr:row>103</xdr:row>
          <xdr:rowOff>30480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Verslag met synthese van de begroting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104</xdr:row>
          <xdr:rowOff>0</xdr:rowOff>
        </xdr:from>
        <xdr:to>
          <xdr:col>4</xdr:col>
          <xdr:colOff>571500</xdr:colOff>
          <xdr:row>105</xdr:row>
          <xdr:rowOff>30480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Het advies van de begrotingscommissie (artikel 11 KB BOEKHOUDING)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106</xdr:row>
          <xdr:rowOff>0</xdr:rowOff>
        </xdr:from>
        <xdr:to>
          <xdr:col>4</xdr:col>
          <xdr:colOff>571500</xdr:colOff>
          <xdr:row>107</xdr:row>
          <xdr:rowOff>30480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Tabel met personeelsgegevens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108</xdr:row>
          <xdr:rowOff>0</xdr:rowOff>
        </xdr:from>
        <xdr:to>
          <xdr:col>4</xdr:col>
          <xdr:colOff>571500</xdr:colOff>
          <xdr:row>109</xdr:row>
          <xdr:rowOff>30480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Tabel van de leningen en evolutie van de schuld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110</xdr:row>
          <xdr:rowOff>0</xdr:rowOff>
        </xdr:from>
        <xdr:to>
          <xdr:col>4</xdr:col>
          <xdr:colOff>571500</xdr:colOff>
          <xdr:row>111</xdr:row>
          <xdr:rowOff>30480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Tabel van de buitengewone uitgaven en de voorziene financiering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112</xdr:row>
          <xdr:rowOff>0</xdr:rowOff>
        </xdr:from>
        <xdr:to>
          <xdr:col>4</xdr:col>
          <xdr:colOff>571500</xdr:colOff>
          <xdr:row>113</xdr:row>
          <xdr:rowOff>30480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Bewijs van aanplakking (artikel 90 WET 15/05/2007)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B3:G44"/>
  <sheetViews>
    <sheetView showGridLines="0" showRowColHeaders="0" topLeftCell="A31" zoomScale="85" workbookViewId="0">
      <selection activeCell="F20" sqref="F20"/>
    </sheetView>
  </sheetViews>
  <sheetFormatPr baseColWidth="10" defaultColWidth="9.109375" defaultRowHeight="14.4" x14ac:dyDescent="0.25"/>
  <cols>
    <col min="1" max="1" width="3.109375" style="11" customWidth="1"/>
    <col min="2" max="2" width="26" style="11" customWidth="1"/>
    <col min="3" max="3" width="0.33203125" style="11" customWidth="1"/>
    <col min="4" max="4" width="32" style="11" customWidth="1"/>
    <col min="5" max="5" width="7.109375" style="11" customWidth="1"/>
    <col min="6" max="6" width="4" style="11" customWidth="1"/>
    <col min="7" max="7" width="14" style="11" customWidth="1"/>
    <col min="8" max="16384" width="9.109375" style="11"/>
  </cols>
  <sheetData>
    <row r="3" spans="2:7" ht="15" thickBot="1" x14ac:dyDescent="0.3"/>
    <row r="4" spans="2:7" ht="20.100000000000001" customHeight="1" x14ac:dyDescent="0.25">
      <c r="B4" s="139" t="s">
        <v>857</v>
      </c>
      <c r="C4" s="12"/>
      <c r="D4" s="92"/>
      <c r="E4" s="142" t="s">
        <v>119</v>
      </c>
      <c r="F4" s="143"/>
      <c r="G4" s="93"/>
    </row>
    <row r="5" spans="2:7" ht="20.100000000000001" customHeight="1" x14ac:dyDescent="0.25">
      <c r="B5" s="140" t="s">
        <v>120</v>
      </c>
      <c r="C5" s="13"/>
      <c r="D5" s="158"/>
      <c r="E5" s="158"/>
      <c r="F5" s="158"/>
      <c r="G5" s="159"/>
    </row>
    <row r="6" spans="2:7" ht="20.100000000000001" customHeight="1" x14ac:dyDescent="0.25">
      <c r="B6" s="140" t="s">
        <v>121</v>
      </c>
      <c r="C6" s="14"/>
      <c r="D6" s="158"/>
      <c r="E6" s="158"/>
      <c r="F6" s="158"/>
      <c r="G6" s="159"/>
    </row>
    <row r="7" spans="2:7" ht="20.100000000000001" customHeight="1" thickBot="1" x14ac:dyDescent="0.3">
      <c r="B7" s="141" t="s">
        <v>122</v>
      </c>
      <c r="C7" s="15"/>
      <c r="D7" s="94"/>
      <c r="E7" s="144" t="s">
        <v>124</v>
      </c>
      <c r="F7" s="145"/>
      <c r="G7" s="150">
        <v>2021</v>
      </c>
    </row>
    <row r="9" spans="2:7" x14ac:dyDescent="0.25">
      <c r="B9" s="16"/>
      <c r="C9" s="17"/>
      <c r="D9" s="17"/>
      <c r="E9" s="17"/>
      <c r="F9" s="17"/>
      <c r="G9" s="18"/>
    </row>
    <row r="10" spans="2:7" x14ac:dyDescent="0.25">
      <c r="B10" s="19"/>
      <c r="C10" s="20"/>
      <c r="D10" s="20"/>
      <c r="E10" s="20"/>
      <c r="F10" s="20"/>
      <c r="G10" s="21"/>
    </row>
    <row r="11" spans="2:7" x14ac:dyDescent="0.25">
      <c r="B11" s="19"/>
      <c r="C11" s="20"/>
      <c r="D11" s="20"/>
      <c r="E11" s="20"/>
      <c r="F11" s="20"/>
      <c r="G11" s="21"/>
    </row>
    <row r="12" spans="2:7" x14ac:dyDescent="0.25">
      <c r="B12" s="19"/>
      <c r="C12" s="20"/>
      <c r="E12" s="20"/>
      <c r="F12" s="20"/>
      <c r="G12" s="21"/>
    </row>
    <row r="13" spans="2:7" x14ac:dyDescent="0.25">
      <c r="B13" s="19"/>
      <c r="C13" s="20"/>
      <c r="E13" s="20"/>
      <c r="F13" s="20"/>
      <c r="G13" s="21"/>
    </row>
    <row r="14" spans="2:7" x14ac:dyDescent="0.25">
      <c r="B14" s="19"/>
      <c r="C14" s="20"/>
      <c r="E14" s="20"/>
      <c r="F14" s="20"/>
      <c r="G14" s="21"/>
    </row>
    <row r="15" spans="2:7" x14ac:dyDescent="0.25">
      <c r="B15" s="19"/>
      <c r="C15" s="20"/>
      <c r="E15" s="20"/>
      <c r="F15" s="20"/>
      <c r="G15" s="21"/>
    </row>
    <row r="16" spans="2:7" x14ac:dyDescent="0.25">
      <c r="B16" s="19"/>
      <c r="C16" s="20"/>
      <c r="D16" s="20"/>
      <c r="E16" s="20"/>
      <c r="F16" s="20"/>
      <c r="G16" s="21"/>
    </row>
    <row r="17" spans="2:7" x14ac:dyDescent="0.25">
      <c r="B17" s="19"/>
      <c r="C17" s="20"/>
      <c r="D17" s="20"/>
      <c r="E17" s="20"/>
      <c r="F17" s="20"/>
      <c r="G17" s="21"/>
    </row>
    <row r="18" spans="2:7" x14ac:dyDescent="0.25">
      <c r="B18" s="19"/>
      <c r="C18" s="20"/>
      <c r="D18" s="20"/>
      <c r="E18" s="20"/>
      <c r="F18" s="20"/>
      <c r="G18" s="21"/>
    </row>
    <row r="19" spans="2:7" x14ac:dyDescent="0.25">
      <c r="B19" s="19"/>
      <c r="C19" s="20"/>
      <c r="D19" s="20"/>
      <c r="E19" s="20"/>
      <c r="F19" s="20"/>
      <c r="G19" s="21"/>
    </row>
    <row r="20" spans="2:7" ht="26.4" x14ac:dyDescent="0.25">
      <c r="B20" s="19"/>
      <c r="C20" s="20"/>
      <c r="D20" s="146" t="s">
        <v>123</v>
      </c>
      <c r="E20" s="20"/>
      <c r="F20" s="20"/>
      <c r="G20" s="21"/>
    </row>
    <row r="21" spans="2:7" ht="26.4" x14ac:dyDescent="0.25">
      <c r="B21" s="19"/>
      <c r="C21" s="20"/>
      <c r="D21" s="147" t="s">
        <v>860</v>
      </c>
      <c r="E21" s="20"/>
      <c r="F21" s="20"/>
      <c r="G21" s="21"/>
    </row>
    <row r="22" spans="2:7" x14ac:dyDescent="0.25">
      <c r="B22" s="19"/>
      <c r="C22" s="20"/>
      <c r="D22" s="148" t="s">
        <v>861</v>
      </c>
      <c r="E22" s="20"/>
      <c r="F22" s="20"/>
      <c r="G22" s="21"/>
    </row>
    <row r="23" spans="2:7" ht="3" customHeight="1" x14ac:dyDescent="0.25">
      <c r="B23" s="19"/>
      <c r="C23" s="20"/>
      <c r="D23" s="149"/>
      <c r="E23" s="20"/>
      <c r="F23" s="20"/>
      <c r="G23" s="21"/>
    </row>
    <row r="24" spans="2:7" x14ac:dyDescent="0.25">
      <c r="B24" s="19"/>
      <c r="C24" s="20"/>
      <c r="D24" s="20"/>
      <c r="E24" s="20"/>
      <c r="F24" s="20"/>
      <c r="G24" s="21"/>
    </row>
    <row r="25" spans="2:7" x14ac:dyDescent="0.25">
      <c r="B25" s="19"/>
      <c r="C25" s="20"/>
      <c r="D25" s="20"/>
      <c r="E25" s="20"/>
      <c r="F25" s="20"/>
      <c r="G25" s="21"/>
    </row>
    <row r="26" spans="2:7" x14ac:dyDescent="0.25">
      <c r="B26" s="19"/>
      <c r="C26" s="20"/>
      <c r="D26" s="20"/>
      <c r="E26" s="20"/>
      <c r="F26" s="20"/>
      <c r="G26" s="21"/>
    </row>
    <row r="27" spans="2:7" ht="22.2" x14ac:dyDescent="0.25">
      <c r="B27" s="105" t="s">
        <v>858</v>
      </c>
      <c r="C27" s="23"/>
      <c r="D27" s="23"/>
      <c r="E27" s="23"/>
      <c r="F27" s="23"/>
      <c r="G27" s="24"/>
    </row>
    <row r="28" spans="2:7" ht="16.2" x14ac:dyDescent="0.25">
      <c r="B28" s="22"/>
      <c r="C28" s="23"/>
      <c r="D28" s="23"/>
      <c r="E28" s="23"/>
      <c r="F28" s="23"/>
      <c r="G28" s="24"/>
    </row>
    <row r="29" spans="2:7" x14ac:dyDescent="0.25">
      <c r="B29" s="19"/>
      <c r="C29" s="20"/>
      <c r="D29" s="20"/>
      <c r="E29" s="20"/>
      <c r="F29" s="20"/>
      <c r="G29" s="21"/>
    </row>
    <row r="30" spans="2:7" x14ac:dyDescent="0.25">
      <c r="B30" s="19"/>
      <c r="C30" s="20"/>
      <c r="D30" s="20"/>
      <c r="E30" s="20"/>
      <c r="F30" s="20"/>
      <c r="G30" s="21"/>
    </row>
    <row r="31" spans="2:7" x14ac:dyDescent="0.25">
      <c r="B31" s="19"/>
      <c r="C31" s="20"/>
      <c r="D31" s="20"/>
      <c r="E31" s="20"/>
      <c r="F31" s="20"/>
      <c r="G31" s="21"/>
    </row>
    <row r="32" spans="2:7" x14ac:dyDescent="0.25">
      <c r="B32" s="19"/>
      <c r="C32" s="20"/>
      <c r="D32" s="20"/>
      <c r="E32" s="20"/>
      <c r="F32" s="20"/>
      <c r="G32" s="21"/>
    </row>
    <row r="33" spans="2:7" x14ac:dyDescent="0.25">
      <c r="B33" s="19"/>
      <c r="C33" s="20"/>
      <c r="D33" s="20"/>
      <c r="E33" s="20"/>
      <c r="F33" s="20"/>
      <c r="G33" s="21"/>
    </row>
    <row r="34" spans="2:7" x14ac:dyDescent="0.25">
      <c r="B34" s="19"/>
      <c r="C34" s="20"/>
      <c r="D34" s="20"/>
      <c r="E34" s="20"/>
      <c r="F34" s="20"/>
      <c r="G34" s="21"/>
    </row>
    <row r="35" spans="2:7" x14ac:dyDescent="0.25">
      <c r="B35" s="19"/>
      <c r="C35" s="20"/>
      <c r="D35" s="20"/>
      <c r="E35" s="20"/>
      <c r="F35" s="20"/>
      <c r="G35" s="21"/>
    </row>
    <row r="36" spans="2:7" x14ac:dyDescent="0.25">
      <c r="B36" s="19"/>
      <c r="C36" s="20"/>
      <c r="D36" s="20"/>
      <c r="E36" s="20"/>
      <c r="F36" s="20"/>
      <c r="G36" s="21"/>
    </row>
    <row r="37" spans="2:7" x14ac:dyDescent="0.25">
      <c r="B37" s="19"/>
      <c r="C37" s="20"/>
      <c r="D37" s="20"/>
      <c r="E37" s="20"/>
      <c r="F37" s="20"/>
      <c r="G37" s="21"/>
    </row>
    <row r="38" spans="2:7" x14ac:dyDescent="0.25">
      <c r="B38" s="19"/>
      <c r="C38" s="20"/>
      <c r="D38" s="20"/>
      <c r="E38" s="20"/>
      <c r="F38" s="20"/>
      <c r="G38" s="21"/>
    </row>
    <row r="39" spans="2:7" x14ac:dyDescent="0.25">
      <c r="B39" s="19"/>
      <c r="C39" s="20"/>
      <c r="D39" s="20"/>
      <c r="E39" s="20"/>
      <c r="F39" s="20"/>
      <c r="G39" s="21"/>
    </row>
    <row r="40" spans="2:7" x14ac:dyDescent="0.25">
      <c r="B40" s="19"/>
      <c r="C40" s="20"/>
      <c r="D40" s="20"/>
      <c r="E40" s="20"/>
      <c r="F40" s="20"/>
      <c r="G40" s="21"/>
    </row>
    <row r="41" spans="2:7" x14ac:dyDescent="0.25">
      <c r="B41" s="19"/>
      <c r="C41" s="20"/>
      <c r="D41" s="20"/>
      <c r="E41" s="20"/>
      <c r="F41" s="20"/>
      <c r="G41" s="21"/>
    </row>
    <row r="42" spans="2:7" x14ac:dyDescent="0.25">
      <c r="B42" s="19"/>
      <c r="C42" s="20"/>
      <c r="D42" s="20"/>
      <c r="E42" s="20"/>
      <c r="F42" s="20"/>
      <c r="G42" s="21"/>
    </row>
    <row r="43" spans="2:7" x14ac:dyDescent="0.25">
      <c r="B43" s="19"/>
      <c r="C43" s="20"/>
      <c r="D43" s="20"/>
      <c r="E43" s="20"/>
      <c r="F43" s="20"/>
      <c r="G43" s="21"/>
    </row>
    <row r="44" spans="2:7" x14ac:dyDescent="0.25">
      <c r="B44" s="13"/>
      <c r="C44" s="25"/>
      <c r="D44" s="25"/>
      <c r="E44" s="25"/>
      <c r="F44" s="25"/>
      <c r="G44" s="157"/>
    </row>
  </sheetData>
  <sheetProtection password="ED7C" sheet="1"/>
  <mergeCells count="2">
    <mergeCell ref="D5:G5"/>
    <mergeCell ref="D6:G6"/>
  </mergeCells>
  <phoneticPr fontId="0" type="noConversion"/>
  <pageMargins left="0.75" right="0.75" top="0.72" bottom="1" header="0.5" footer="0.5"/>
  <pageSetup paperSize="9" orientation="portrait" r:id="rId1"/>
  <headerFooter alignWithMargins="0">
    <oddFooter>&amp;R&amp;"Arial,Cursief"&amp;8 12/2003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1</xdr:col>
                <xdr:colOff>38100</xdr:colOff>
                <xdr:row>0</xdr:row>
                <xdr:rowOff>0</xdr:rowOff>
              </from>
              <to>
                <xdr:col>1</xdr:col>
                <xdr:colOff>541020</xdr:colOff>
                <xdr:row>2</xdr:row>
                <xdr:rowOff>175260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0"/>
  <dimension ref="A1:K113"/>
  <sheetViews>
    <sheetView showGridLines="0" zoomScaleNormal="100" workbookViewId="0">
      <selection activeCell="E63" sqref="E63"/>
    </sheetView>
  </sheetViews>
  <sheetFormatPr baseColWidth="10" defaultColWidth="9.109375" defaultRowHeight="14.4" x14ac:dyDescent="0.35"/>
  <cols>
    <col min="1" max="1" width="2.6640625" style="2" customWidth="1"/>
    <col min="2" max="2" width="3.44140625" style="2" customWidth="1"/>
    <col min="3" max="3" width="32.33203125" style="2" customWidth="1"/>
    <col min="4" max="5" width="15.44140625" style="2" customWidth="1"/>
    <col min="6" max="6" width="16.109375" style="2" customWidth="1"/>
    <col min="7" max="7" width="15.109375" style="2" customWidth="1"/>
    <col min="8" max="8" width="12.44140625" style="2" customWidth="1"/>
    <col min="9" max="9" width="17.109375" style="2" customWidth="1"/>
    <col min="10" max="10" width="9.109375" style="2"/>
    <col min="11" max="11" width="0" style="2" hidden="1" customWidth="1"/>
    <col min="12" max="16384" width="9.109375" style="2"/>
  </cols>
  <sheetData>
    <row r="1" spans="1:11" ht="15" thickBot="1" x14ac:dyDescent="0.4">
      <c r="A1" s="89" t="s">
        <v>98</v>
      </c>
      <c r="B1" s="90"/>
      <c r="C1" s="90"/>
      <c r="D1" s="91"/>
      <c r="E1" s="68"/>
      <c r="F1" s="68"/>
      <c r="G1" s="68"/>
      <c r="H1" s="68"/>
      <c r="I1" s="68"/>
    </row>
    <row r="3" spans="1:11" x14ac:dyDescent="0.35">
      <c r="B3" s="69" t="s">
        <v>856</v>
      </c>
    </row>
    <row r="5" spans="1:11" x14ac:dyDescent="0.35">
      <c r="D5" s="70" t="str">
        <f>"Begroting " &amp; Vbld!G7</f>
        <v>Begroting 2021</v>
      </c>
      <c r="E5" s="70" t="s">
        <v>101</v>
      </c>
      <c r="F5" s="70" t="s">
        <v>102</v>
      </c>
      <c r="G5" s="70" t="s">
        <v>99</v>
      </c>
      <c r="H5" s="70" t="s">
        <v>100</v>
      </c>
    </row>
    <row r="6" spans="1:11" x14ac:dyDescent="0.35">
      <c r="C6" s="71" t="s">
        <v>168</v>
      </c>
      <c r="D6" s="151"/>
      <c r="E6" s="151"/>
      <c r="F6" s="151"/>
      <c r="G6" s="151"/>
      <c r="H6" s="151"/>
    </row>
    <row r="7" spans="1:11" x14ac:dyDescent="0.35">
      <c r="C7" s="71" t="s">
        <v>167</v>
      </c>
      <c r="D7" s="151"/>
      <c r="E7" s="151"/>
      <c r="F7" s="151"/>
      <c r="G7" s="151"/>
      <c r="H7" s="151"/>
    </row>
    <row r="8" spans="1:11" x14ac:dyDescent="0.35">
      <c r="C8" s="74" t="s">
        <v>103</v>
      </c>
      <c r="D8" s="95">
        <f>D7-D6</f>
        <v>0</v>
      </c>
      <c r="E8" s="95">
        <f>E7-E6</f>
        <v>0</v>
      </c>
      <c r="F8" s="95">
        <f>F7-F6</f>
        <v>0</v>
      </c>
      <c r="G8" s="95">
        <f>G7-G6</f>
        <v>0</v>
      </c>
      <c r="H8" s="95">
        <f>H7-H6</f>
        <v>0</v>
      </c>
    </row>
    <row r="9" spans="1:11" x14ac:dyDescent="0.35">
      <c r="D9" s="67"/>
      <c r="E9" s="67"/>
      <c r="F9" s="67"/>
      <c r="G9" s="67"/>
      <c r="H9" s="67"/>
    </row>
    <row r="10" spans="1:11" x14ac:dyDescent="0.35">
      <c r="B10" s="69" t="s">
        <v>502</v>
      </c>
      <c r="D10" s="67"/>
      <c r="E10" s="67"/>
      <c r="F10" s="67"/>
      <c r="G10" s="67"/>
      <c r="H10" s="67"/>
    </row>
    <row r="11" spans="1:11" x14ac:dyDescent="0.35">
      <c r="D11" s="67"/>
      <c r="E11" s="67"/>
      <c r="F11" s="67"/>
      <c r="G11" s="67"/>
      <c r="H11" s="67"/>
    </row>
    <row r="12" spans="1:11" x14ac:dyDescent="0.35">
      <c r="D12" s="72" t="str">
        <f>D5</f>
        <v>Begroting 2021</v>
      </c>
      <c r="E12" s="72" t="s">
        <v>169</v>
      </c>
      <c r="F12" s="72" t="s">
        <v>170</v>
      </c>
      <c r="G12" s="72" t="s">
        <v>171</v>
      </c>
      <c r="H12" s="72" t="s">
        <v>172</v>
      </c>
      <c r="I12" s="70" t="s">
        <v>173</v>
      </c>
    </row>
    <row r="13" spans="1:11" x14ac:dyDescent="0.35">
      <c r="C13" s="71" t="s">
        <v>115</v>
      </c>
      <c r="D13" s="152"/>
      <c r="E13" s="152"/>
      <c r="F13" s="152"/>
      <c r="G13" s="152"/>
      <c r="H13" s="152"/>
      <c r="I13" s="73">
        <f>SUM(D13:H13)</f>
        <v>0</v>
      </c>
      <c r="K13" s="2">
        <f>IF(I13&lt;0,1,0)</f>
        <v>0</v>
      </c>
    </row>
    <row r="14" spans="1:11" x14ac:dyDescent="0.35">
      <c r="C14" s="71" t="s">
        <v>116</v>
      </c>
      <c r="D14" s="152"/>
      <c r="E14" s="152"/>
      <c r="F14" s="152"/>
      <c r="G14" s="152"/>
      <c r="H14" s="152"/>
      <c r="I14" s="73">
        <f>SUM(D14:H14)</f>
        <v>0</v>
      </c>
      <c r="K14" s="2">
        <f>IF(I14&lt;0,1,0)</f>
        <v>0</v>
      </c>
    </row>
    <row r="15" spans="1:11" x14ac:dyDescent="0.35">
      <c r="D15" s="67"/>
      <c r="E15" s="67"/>
      <c r="F15" s="67"/>
      <c r="G15" s="67"/>
      <c r="H15" s="67"/>
    </row>
    <row r="17" spans="2:9" x14ac:dyDescent="0.35">
      <c r="B17" s="69" t="s">
        <v>859</v>
      </c>
    </row>
    <row r="19" spans="2:9" x14ac:dyDescent="0.35">
      <c r="C19" s="84" t="s">
        <v>104</v>
      </c>
    </row>
    <row r="20" spans="2:9" x14ac:dyDescent="0.35">
      <c r="C20" s="76" t="s">
        <v>105</v>
      </c>
      <c r="D20" s="70" t="str">
        <f>D5</f>
        <v>Begroting 2021</v>
      </c>
      <c r="E20" s="72" t="str">
        <f>E12</f>
        <v>BW 1 (+/-)</v>
      </c>
      <c r="F20" s="72" t="str">
        <f>F12</f>
        <v>BW 2 (+/-)</v>
      </c>
      <c r="G20" s="72" t="str">
        <f>G12</f>
        <v>BW 3 (+/-)</v>
      </c>
      <c r="H20" s="72" t="str">
        <f>H12</f>
        <v>BW 4 (+/-)</v>
      </c>
      <c r="I20" s="70" t="s">
        <v>173</v>
      </c>
    </row>
    <row r="21" spans="2:9" x14ac:dyDescent="0.35">
      <c r="B21" s="71">
        <v>1</v>
      </c>
      <c r="C21" s="104"/>
      <c r="D21" s="103"/>
      <c r="E21" s="103"/>
      <c r="F21" s="103"/>
      <c r="G21" s="103"/>
      <c r="H21" s="103"/>
      <c r="I21" s="78">
        <f>SUM(D21:H21)</f>
        <v>0</v>
      </c>
    </row>
    <row r="22" spans="2:9" x14ac:dyDescent="0.35">
      <c r="B22" s="71">
        <f>B21+1</f>
        <v>2</v>
      </c>
      <c r="C22" s="104"/>
      <c r="D22" s="103"/>
      <c r="E22" s="103"/>
      <c r="F22" s="103"/>
      <c r="G22" s="103"/>
      <c r="H22" s="103"/>
      <c r="I22" s="78">
        <f t="shared" ref="I22:I55" si="0">SUM(D22:H22)</f>
        <v>0</v>
      </c>
    </row>
    <row r="23" spans="2:9" x14ac:dyDescent="0.35">
      <c r="B23" s="71">
        <f>B22+1</f>
        <v>3</v>
      </c>
      <c r="C23" s="104"/>
      <c r="D23" s="103"/>
      <c r="E23" s="103"/>
      <c r="F23" s="103"/>
      <c r="G23" s="103"/>
      <c r="H23" s="103"/>
      <c r="I23" s="78">
        <f t="shared" si="0"/>
        <v>0</v>
      </c>
    </row>
    <row r="24" spans="2:9" x14ac:dyDescent="0.35">
      <c r="B24" s="71">
        <f>B23+1</f>
        <v>4</v>
      </c>
      <c r="C24" s="104"/>
      <c r="D24" s="103"/>
      <c r="E24" s="103"/>
      <c r="F24" s="103"/>
      <c r="G24" s="103"/>
      <c r="H24" s="103"/>
      <c r="I24" s="78">
        <f t="shared" si="0"/>
        <v>0</v>
      </c>
    </row>
    <row r="25" spans="2:9" x14ac:dyDescent="0.35">
      <c r="B25" s="71">
        <f>B24+1</f>
        <v>5</v>
      </c>
      <c r="C25" s="104"/>
      <c r="D25" s="103"/>
      <c r="E25" s="103"/>
      <c r="F25" s="103"/>
      <c r="G25" s="103"/>
      <c r="H25" s="103"/>
      <c r="I25" s="78">
        <f t="shared" si="0"/>
        <v>0</v>
      </c>
    </row>
    <row r="26" spans="2:9" x14ac:dyDescent="0.35">
      <c r="B26" s="71">
        <f>B25+1</f>
        <v>6</v>
      </c>
      <c r="C26" s="104"/>
      <c r="D26" s="103"/>
      <c r="E26" s="103"/>
      <c r="F26" s="103"/>
      <c r="G26" s="103"/>
      <c r="H26" s="103"/>
      <c r="I26" s="78">
        <f t="shared" si="0"/>
        <v>0</v>
      </c>
    </row>
    <row r="27" spans="2:9" x14ac:dyDescent="0.35">
      <c r="B27" s="71">
        <v>7</v>
      </c>
      <c r="C27" s="104"/>
      <c r="D27" s="103"/>
      <c r="E27" s="103"/>
      <c r="F27" s="103"/>
      <c r="G27" s="103"/>
      <c r="H27" s="103"/>
      <c r="I27" s="78">
        <f>SUM(D27:H27)</f>
        <v>0</v>
      </c>
    </row>
    <row r="28" spans="2:9" x14ac:dyDescent="0.35">
      <c r="B28" s="71">
        <v>8</v>
      </c>
      <c r="C28" s="104"/>
      <c r="D28" s="103"/>
      <c r="E28" s="103"/>
      <c r="F28" s="103"/>
      <c r="G28" s="103"/>
      <c r="H28" s="103"/>
      <c r="I28" s="78">
        <f t="shared" si="0"/>
        <v>0</v>
      </c>
    </row>
    <row r="29" spans="2:9" x14ac:dyDescent="0.35">
      <c r="B29" s="71">
        <v>9</v>
      </c>
      <c r="C29" s="104"/>
      <c r="D29" s="103"/>
      <c r="E29" s="103"/>
      <c r="F29" s="103"/>
      <c r="G29" s="103"/>
      <c r="H29" s="103"/>
      <c r="I29" s="78">
        <f t="shared" si="0"/>
        <v>0</v>
      </c>
    </row>
    <row r="30" spans="2:9" x14ac:dyDescent="0.35">
      <c r="B30" s="71">
        <v>10</v>
      </c>
      <c r="C30" s="104"/>
      <c r="D30" s="103"/>
      <c r="E30" s="103"/>
      <c r="F30" s="103"/>
      <c r="G30" s="103"/>
      <c r="H30" s="103"/>
      <c r="I30" s="78">
        <f t="shared" si="0"/>
        <v>0</v>
      </c>
    </row>
    <row r="31" spans="2:9" x14ac:dyDescent="0.35">
      <c r="B31" s="71">
        <v>11</v>
      </c>
      <c r="C31" s="104"/>
      <c r="D31" s="103"/>
      <c r="E31" s="103"/>
      <c r="F31" s="103"/>
      <c r="G31" s="103"/>
      <c r="H31" s="103"/>
      <c r="I31" s="78">
        <f t="shared" si="0"/>
        <v>0</v>
      </c>
    </row>
    <row r="32" spans="2:9" x14ac:dyDescent="0.35">
      <c r="B32" s="71">
        <v>12</v>
      </c>
      <c r="C32" s="104"/>
      <c r="D32" s="103"/>
      <c r="E32" s="103"/>
      <c r="F32" s="103"/>
      <c r="G32" s="103"/>
      <c r="H32" s="103"/>
      <c r="I32" s="78">
        <f>SUM(D32:H32)</f>
        <v>0</v>
      </c>
    </row>
    <row r="33" spans="2:9" x14ac:dyDescent="0.35">
      <c r="B33" s="71">
        <v>13</v>
      </c>
      <c r="C33" s="104"/>
      <c r="D33" s="103"/>
      <c r="E33" s="103"/>
      <c r="F33" s="103"/>
      <c r="G33" s="103"/>
      <c r="H33" s="103"/>
      <c r="I33" s="78">
        <f t="shared" si="0"/>
        <v>0</v>
      </c>
    </row>
    <row r="34" spans="2:9" x14ac:dyDescent="0.35">
      <c r="B34" s="71">
        <v>14</v>
      </c>
      <c r="C34" s="104"/>
      <c r="D34" s="103"/>
      <c r="E34" s="103"/>
      <c r="F34" s="103"/>
      <c r="G34" s="103"/>
      <c r="H34" s="103"/>
      <c r="I34" s="78">
        <f t="shared" si="0"/>
        <v>0</v>
      </c>
    </row>
    <row r="35" spans="2:9" x14ac:dyDescent="0.35">
      <c r="B35" s="71">
        <v>15</v>
      </c>
      <c r="C35" s="104"/>
      <c r="D35" s="103"/>
      <c r="E35" s="103"/>
      <c r="F35" s="103"/>
      <c r="G35" s="103"/>
      <c r="H35" s="103"/>
      <c r="I35" s="78">
        <f t="shared" si="0"/>
        <v>0</v>
      </c>
    </row>
    <row r="36" spans="2:9" x14ac:dyDescent="0.35">
      <c r="B36" s="71">
        <v>16</v>
      </c>
      <c r="C36" s="104"/>
      <c r="D36" s="103"/>
      <c r="E36" s="103"/>
      <c r="F36" s="103"/>
      <c r="G36" s="103"/>
      <c r="H36" s="103"/>
      <c r="I36" s="78">
        <f t="shared" si="0"/>
        <v>0</v>
      </c>
    </row>
    <row r="37" spans="2:9" x14ac:dyDescent="0.35">
      <c r="B37" s="71">
        <v>17</v>
      </c>
      <c r="C37" s="104"/>
      <c r="D37" s="103"/>
      <c r="E37" s="103"/>
      <c r="F37" s="103"/>
      <c r="G37" s="103"/>
      <c r="H37" s="103"/>
      <c r="I37" s="78">
        <f t="shared" si="0"/>
        <v>0</v>
      </c>
    </row>
    <row r="38" spans="2:9" x14ac:dyDescent="0.35">
      <c r="B38" s="71">
        <v>18</v>
      </c>
      <c r="C38" s="104"/>
      <c r="D38" s="103"/>
      <c r="E38" s="103"/>
      <c r="F38" s="103"/>
      <c r="G38" s="103"/>
      <c r="H38" s="103"/>
      <c r="I38" s="78">
        <f>SUM(D38:H38)</f>
        <v>0</v>
      </c>
    </row>
    <row r="39" spans="2:9" x14ac:dyDescent="0.35">
      <c r="B39" s="71">
        <v>19</v>
      </c>
      <c r="C39" s="104"/>
      <c r="D39" s="103"/>
      <c r="E39" s="103"/>
      <c r="F39" s="103"/>
      <c r="G39" s="103"/>
      <c r="H39" s="103"/>
      <c r="I39" s="78">
        <f t="shared" si="0"/>
        <v>0</v>
      </c>
    </row>
    <row r="40" spans="2:9" x14ac:dyDescent="0.35">
      <c r="B40" s="71">
        <v>20</v>
      </c>
      <c r="C40" s="104"/>
      <c r="D40" s="103"/>
      <c r="E40" s="103"/>
      <c r="F40" s="103"/>
      <c r="G40" s="103"/>
      <c r="H40" s="103"/>
      <c r="I40" s="78">
        <f t="shared" si="0"/>
        <v>0</v>
      </c>
    </row>
    <row r="41" spans="2:9" x14ac:dyDescent="0.35">
      <c r="B41" s="71">
        <v>21</v>
      </c>
      <c r="C41" s="104"/>
      <c r="D41" s="103"/>
      <c r="E41" s="103"/>
      <c r="F41" s="103"/>
      <c r="G41" s="103"/>
      <c r="H41" s="103"/>
      <c r="I41" s="78">
        <f t="shared" si="0"/>
        <v>0</v>
      </c>
    </row>
    <row r="42" spans="2:9" x14ac:dyDescent="0.35">
      <c r="B42" s="71">
        <v>22</v>
      </c>
      <c r="C42" s="104"/>
      <c r="D42" s="103"/>
      <c r="E42" s="103"/>
      <c r="F42" s="103"/>
      <c r="G42" s="103"/>
      <c r="H42" s="103"/>
      <c r="I42" s="78">
        <f t="shared" si="0"/>
        <v>0</v>
      </c>
    </row>
    <row r="43" spans="2:9" x14ac:dyDescent="0.35">
      <c r="B43" s="71">
        <v>23</v>
      </c>
      <c r="C43" s="104"/>
      <c r="D43" s="103"/>
      <c r="E43" s="103"/>
      <c r="F43" s="103"/>
      <c r="G43" s="103"/>
      <c r="H43" s="103"/>
      <c r="I43" s="78">
        <f>SUM(D43:H43)</f>
        <v>0</v>
      </c>
    </row>
    <row r="44" spans="2:9" x14ac:dyDescent="0.35">
      <c r="B44" s="71">
        <v>24</v>
      </c>
      <c r="C44" s="104"/>
      <c r="D44" s="103"/>
      <c r="E44" s="103"/>
      <c r="F44" s="103"/>
      <c r="G44" s="103"/>
      <c r="H44" s="103"/>
      <c r="I44" s="78">
        <f t="shared" si="0"/>
        <v>0</v>
      </c>
    </row>
    <row r="45" spans="2:9" x14ac:dyDescent="0.35">
      <c r="B45" s="71">
        <v>25</v>
      </c>
      <c r="C45" s="104"/>
      <c r="D45" s="103"/>
      <c r="E45" s="103"/>
      <c r="F45" s="103"/>
      <c r="G45" s="103"/>
      <c r="H45" s="103"/>
      <c r="I45" s="78">
        <f t="shared" si="0"/>
        <v>0</v>
      </c>
    </row>
    <row r="46" spans="2:9" x14ac:dyDescent="0.35">
      <c r="B46" s="71">
        <v>26</v>
      </c>
      <c r="C46" s="104"/>
      <c r="D46" s="103"/>
      <c r="E46" s="103"/>
      <c r="F46" s="103"/>
      <c r="G46" s="103"/>
      <c r="H46" s="103"/>
      <c r="I46" s="78">
        <f t="shared" si="0"/>
        <v>0</v>
      </c>
    </row>
    <row r="47" spans="2:9" x14ac:dyDescent="0.35">
      <c r="B47" s="71">
        <v>27</v>
      </c>
      <c r="C47" s="104"/>
      <c r="D47" s="103"/>
      <c r="E47" s="103"/>
      <c r="F47" s="103"/>
      <c r="G47" s="103"/>
      <c r="H47" s="103"/>
      <c r="I47" s="78">
        <f t="shared" si="0"/>
        <v>0</v>
      </c>
    </row>
    <row r="48" spans="2:9" x14ac:dyDescent="0.35">
      <c r="B48" s="71">
        <v>28</v>
      </c>
      <c r="C48" s="104"/>
      <c r="D48" s="103"/>
      <c r="E48" s="103"/>
      <c r="F48" s="103"/>
      <c r="G48" s="103"/>
      <c r="H48" s="103"/>
      <c r="I48" s="78">
        <f t="shared" si="0"/>
        <v>0</v>
      </c>
    </row>
    <row r="49" spans="2:9" x14ac:dyDescent="0.35">
      <c r="B49" s="71">
        <v>29</v>
      </c>
      <c r="C49" s="104"/>
      <c r="D49" s="103"/>
      <c r="E49" s="103"/>
      <c r="F49" s="103"/>
      <c r="G49" s="103"/>
      <c r="H49" s="103"/>
      <c r="I49" s="78">
        <f>SUM(D49:H49)</f>
        <v>0</v>
      </c>
    </row>
    <row r="50" spans="2:9" x14ac:dyDescent="0.35">
      <c r="B50" s="71">
        <v>30</v>
      </c>
      <c r="C50" s="104"/>
      <c r="D50" s="103"/>
      <c r="E50" s="103"/>
      <c r="F50" s="103"/>
      <c r="G50" s="103"/>
      <c r="H50" s="103"/>
      <c r="I50" s="78">
        <f t="shared" si="0"/>
        <v>0</v>
      </c>
    </row>
    <row r="51" spans="2:9" x14ac:dyDescent="0.35">
      <c r="B51" s="71">
        <v>31</v>
      </c>
      <c r="C51" s="104"/>
      <c r="D51" s="103"/>
      <c r="E51" s="103"/>
      <c r="F51" s="103"/>
      <c r="G51" s="103"/>
      <c r="H51" s="103"/>
      <c r="I51" s="78">
        <f t="shared" si="0"/>
        <v>0</v>
      </c>
    </row>
    <row r="52" spans="2:9" x14ac:dyDescent="0.35">
      <c r="B52" s="71">
        <v>32</v>
      </c>
      <c r="C52" s="104"/>
      <c r="D52" s="103"/>
      <c r="E52" s="103"/>
      <c r="F52" s="103"/>
      <c r="G52" s="103"/>
      <c r="H52" s="103"/>
      <c r="I52" s="78">
        <f t="shared" si="0"/>
        <v>0</v>
      </c>
    </row>
    <row r="53" spans="2:9" x14ac:dyDescent="0.35">
      <c r="B53" s="71">
        <v>33</v>
      </c>
      <c r="C53" s="104"/>
      <c r="D53" s="103"/>
      <c r="E53" s="103"/>
      <c r="F53" s="103"/>
      <c r="G53" s="103"/>
      <c r="H53" s="103"/>
      <c r="I53" s="78">
        <f t="shared" si="0"/>
        <v>0</v>
      </c>
    </row>
    <row r="54" spans="2:9" x14ac:dyDescent="0.35">
      <c r="B54" s="71">
        <v>34</v>
      </c>
      <c r="C54" s="104"/>
      <c r="D54" s="103"/>
      <c r="E54" s="103"/>
      <c r="F54" s="103"/>
      <c r="G54" s="103"/>
      <c r="H54" s="103"/>
      <c r="I54" s="78">
        <f t="shared" si="0"/>
        <v>0</v>
      </c>
    </row>
    <row r="55" spans="2:9" x14ac:dyDescent="0.35">
      <c r="B55" s="71">
        <v>35</v>
      </c>
      <c r="C55" s="104"/>
      <c r="D55" s="103"/>
      <c r="E55" s="103"/>
      <c r="F55" s="103"/>
      <c r="G55" s="103"/>
      <c r="H55" s="103"/>
      <c r="I55" s="78">
        <f t="shared" si="0"/>
        <v>0</v>
      </c>
    </row>
    <row r="56" spans="2:9" x14ac:dyDescent="0.35">
      <c r="B56" s="80"/>
      <c r="C56" s="81"/>
      <c r="D56" s="79">
        <f t="shared" ref="D56:I56" si="1">SUM(D21:D55)</f>
        <v>0</v>
      </c>
      <c r="E56" s="79">
        <f t="shared" si="1"/>
        <v>0</v>
      </c>
      <c r="F56" s="79">
        <f t="shared" si="1"/>
        <v>0</v>
      </c>
      <c r="G56" s="79">
        <f t="shared" si="1"/>
        <v>0</v>
      </c>
      <c r="H56" s="79">
        <f t="shared" si="1"/>
        <v>0</v>
      </c>
      <c r="I56" s="78">
        <f t="shared" si="1"/>
        <v>0</v>
      </c>
    </row>
    <row r="57" spans="2:9" x14ac:dyDescent="0.35">
      <c r="B57" s="80"/>
      <c r="C57" s="80"/>
      <c r="D57" s="80"/>
      <c r="E57" s="80"/>
      <c r="F57" s="80"/>
      <c r="G57" s="80"/>
      <c r="H57" s="80"/>
      <c r="I57" s="80"/>
    </row>
    <row r="58" spans="2:9" x14ac:dyDescent="0.35">
      <c r="B58" s="80"/>
      <c r="C58" s="84" t="s">
        <v>106</v>
      </c>
      <c r="D58" s="80"/>
      <c r="E58" s="80"/>
      <c r="F58" s="80"/>
      <c r="G58" s="80"/>
      <c r="H58" s="80"/>
      <c r="I58" s="80"/>
    </row>
    <row r="59" spans="2:9" x14ac:dyDescent="0.35">
      <c r="B59" s="80"/>
      <c r="C59" s="75" t="str">
        <f t="shared" ref="C59:H59" si="2">C20</f>
        <v>Naam gemeente</v>
      </c>
      <c r="D59" s="70" t="str">
        <f t="shared" si="2"/>
        <v>Begroting 2021</v>
      </c>
      <c r="E59" s="70" t="str">
        <f t="shared" si="2"/>
        <v>BW 1 (+/-)</v>
      </c>
      <c r="F59" s="70" t="str">
        <f t="shared" si="2"/>
        <v>BW 2 (+/-)</v>
      </c>
      <c r="G59" s="70" t="str">
        <f t="shared" si="2"/>
        <v>BW 3 (+/-)</v>
      </c>
      <c r="H59" s="70" t="str">
        <f t="shared" si="2"/>
        <v>BW 4 (+/-)</v>
      </c>
      <c r="I59" s="70" t="s">
        <v>173</v>
      </c>
    </row>
    <row r="60" spans="2:9" x14ac:dyDescent="0.35">
      <c r="B60" s="71">
        <f t="shared" ref="B60:B65" si="3">B21</f>
        <v>1</v>
      </c>
      <c r="C60" s="77"/>
      <c r="D60" s="103"/>
      <c r="E60" s="103"/>
      <c r="F60" s="103"/>
      <c r="G60" s="103"/>
      <c r="H60" s="103"/>
      <c r="I60" s="78">
        <f>SUM(D60:H60)</f>
        <v>0</v>
      </c>
    </row>
    <row r="61" spans="2:9" x14ac:dyDescent="0.35">
      <c r="B61" s="71">
        <f t="shared" si="3"/>
        <v>2</v>
      </c>
      <c r="C61" s="77"/>
      <c r="D61" s="103"/>
      <c r="E61" s="103"/>
      <c r="F61" s="103"/>
      <c r="G61" s="103"/>
      <c r="H61" s="103"/>
      <c r="I61" s="78">
        <f t="shared" ref="I61:I93" si="4">SUM(D61:H61)</f>
        <v>0</v>
      </c>
    </row>
    <row r="62" spans="2:9" x14ac:dyDescent="0.35">
      <c r="B62" s="71">
        <f t="shared" si="3"/>
        <v>3</v>
      </c>
      <c r="C62" s="77"/>
      <c r="D62" s="103"/>
      <c r="E62" s="103"/>
      <c r="F62" s="103"/>
      <c r="G62" s="103"/>
      <c r="H62" s="103"/>
      <c r="I62" s="78">
        <f t="shared" si="4"/>
        <v>0</v>
      </c>
    </row>
    <row r="63" spans="2:9" x14ac:dyDescent="0.35">
      <c r="B63" s="71">
        <f t="shared" si="3"/>
        <v>4</v>
      </c>
      <c r="C63" s="77"/>
      <c r="D63" s="103"/>
      <c r="E63" s="103"/>
      <c r="F63" s="103"/>
      <c r="G63" s="103"/>
      <c r="H63" s="103"/>
      <c r="I63" s="78">
        <f t="shared" si="4"/>
        <v>0</v>
      </c>
    </row>
    <row r="64" spans="2:9" x14ac:dyDescent="0.35">
      <c r="B64" s="71">
        <f t="shared" si="3"/>
        <v>5</v>
      </c>
      <c r="C64" s="77"/>
      <c r="D64" s="103"/>
      <c r="E64" s="103"/>
      <c r="F64" s="103"/>
      <c r="G64" s="103"/>
      <c r="H64" s="103"/>
      <c r="I64" s="78">
        <f t="shared" si="4"/>
        <v>0</v>
      </c>
    </row>
    <row r="65" spans="2:9" x14ac:dyDescent="0.35">
      <c r="B65" s="71">
        <f t="shared" si="3"/>
        <v>6</v>
      </c>
      <c r="C65" s="77"/>
      <c r="D65" s="103"/>
      <c r="E65" s="103"/>
      <c r="F65" s="103"/>
      <c r="G65" s="103"/>
      <c r="H65" s="103"/>
      <c r="I65" s="78">
        <f t="shared" si="4"/>
        <v>0</v>
      </c>
    </row>
    <row r="66" spans="2:9" x14ac:dyDescent="0.35">
      <c r="B66" s="71">
        <f>B27</f>
        <v>7</v>
      </c>
      <c r="C66" s="77"/>
      <c r="D66" s="103"/>
      <c r="E66" s="103"/>
      <c r="F66" s="103"/>
      <c r="G66" s="103"/>
      <c r="H66" s="103"/>
      <c r="I66" s="78">
        <f t="shared" si="4"/>
        <v>0</v>
      </c>
    </row>
    <row r="67" spans="2:9" x14ac:dyDescent="0.35">
      <c r="B67" s="71">
        <f>B28</f>
        <v>8</v>
      </c>
      <c r="C67" s="77"/>
      <c r="D67" s="103"/>
      <c r="E67" s="103"/>
      <c r="F67" s="103"/>
      <c r="G67" s="103"/>
      <c r="H67" s="103"/>
      <c r="I67" s="78">
        <f t="shared" si="4"/>
        <v>0</v>
      </c>
    </row>
    <row r="68" spans="2:9" x14ac:dyDescent="0.35">
      <c r="B68" s="71">
        <v>9</v>
      </c>
      <c r="C68" s="77"/>
      <c r="D68" s="103"/>
      <c r="E68" s="103"/>
      <c r="F68" s="103"/>
      <c r="G68" s="103"/>
      <c r="H68" s="103"/>
      <c r="I68" s="78">
        <f>SUM(D68:H68)</f>
        <v>0</v>
      </c>
    </row>
    <row r="69" spans="2:9" x14ac:dyDescent="0.35">
      <c r="B69" s="71">
        <v>10</v>
      </c>
      <c r="C69" s="77"/>
      <c r="D69" s="103"/>
      <c r="E69" s="103"/>
      <c r="F69" s="103"/>
      <c r="G69" s="103"/>
      <c r="H69" s="103"/>
      <c r="I69" s="78">
        <f t="shared" si="4"/>
        <v>0</v>
      </c>
    </row>
    <row r="70" spans="2:9" x14ac:dyDescent="0.35">
      <c r="B70" s="71">
        <v>11</v>
      </c>
      <c r="C70" s="77"/>
      <c r="D70" s="103"/>
      <c r="E70" s="103"/>
      <c r="F70" s="103"/>
      <c r="G70" s="103"/>
      <c r="H70" s="103"/>
      <c r="I70" s="78">
        <f t="shared" si="4"/>
        <v>0</v>
      </c>
    </row>
    <row r="71" spans="2:9" x14ac:dyDescent="0.35">
      <c r="B71" s="71">
        <v>12</v>
      </c>
      <c r="C71" s="104"/>
      <c r="D71" s="103"/>
      <c r="E71" s="103"/>
      <c r="F71" s="103"/>
      <c r="G71" s="103"/>
      <c r="H71" s="103"/>
      <c r="I71" s="78">
        <f>SUM(D71:H71)</f>
        <v>0</v>
      </c>
    </row>
    <row r="72" spans="2:9" x14ac:dyDescent="0.35">
      <c r="B72" s="71">
        <v>13</v>
      </c>
      <c r="C72" s="104"/>
      <c r="D72" s="103"/>
      <c r="E72" s="103"/>
      <c r="F72" s="103"/>
      <c r="G72" s="103"/>
      <c r="H72" s="103"/>
      <c r="I72" s="78">
        <f t="shared" si="4"/>
        <v>0</v>
      </c>
    </row>
    <row r="73" spans="2:9" x14ac:dyDescent="0.35">
      <c r="B73" s="71">
        <v>14</v>
      </c>
      <c r="C73" s="104"/>
      <c r="D73" s="103"/>
      <c r="E73" s="103"/>
      <c r="F73" s="103"/>
      <c r="G73" s="103"/>
      <c r="H73" s="103"/>
      <c r="I73" s="78">
        <f t="shared" si="4"/>
        <v>0</v>
      </c>
    </row>
    <row r="74" spans="2:9" x14ac:dyDescent="0.35">
      <c r="B74" s="71">
        <v>15</v>
      </c>
      <c r="C74" s="104"/>
      <c r="D74" s="103"/>
      <c r="E74" s="103"/>
      <c r="F74" s="103"/>
      <c r="G74" s="103"/>
      <c r="H74" s="103"/>
      <c r="I74" s="78">
        <f t="shared" si="4"/>
        <v>0</v>
      </c>
    </row>
    <row r="75" spans="2:9" x14ac:dyDescent="0.35">
      <c r="B75" s="71">
        <v>16</v>
      </c>
      <c r="C75" s="104"/>
      <c r="D75" s="103"/>
      <c r="E75" s="103"/>
      <c r="F75" s="103"/>
      <c r="G75" s="103"/>
      <c r="H75" s="103"/>
      <c r="I75" s="78">
        <f t="shared" si="4"/>
        <v>0</v>
      </c>
    </row>
    <row r="76" spans="2:9" x14ac:dyDescent="0.35">
      <c r="B76" s="71">
        <v>17</v>
      </c>
      <c r="C76" s="104"/>
      <c r="D76" s="103"/>
      <c r="E76" s="103"/>
      <c r="F76" s="103"/>
      <c r="G76" s="103"/>
      <c r="H76" s="103"/>
      <c r="I76" s="78">
        <f t="shared" si="4"/>
        <v>0</v>
      </c>
    </row>
    <row r="77" spans="2:9" x14ac:dyDescent="0.35">
      <c r="B77" s="71">
        <v>18</v>
      </c>
      <c r="C77" s="104"/>
      <c r="D77" s="103"/>
      <c r="E77" s="103"/>
      <c r="F77" s="103"/>
      <c r="G77" s="103"/>
      <c r="H77" s="103"/>
      <c r="I77" s="78">
        <f t="shared" si="4"/>
        <v>0</v>
      </c>
    </row>
    <row r="78" spans="2:9" x14ac:dyDescent="0.35">
      <c r="B78" s="71">
        <v>19</v>
      </c>
      <c r="C78" s="104"/>
      <c r="D78" s="103"/>
      <c r="E78" s="103"/>
      <c r="F78" s="103"/>
      <c r="G78" s="103"/>
      <c r="H78" s="103"/>
      <c r="I78" s="78">
        <f t="shared" si="4"/>
        <v>0</v>
      </c>
    </row>
    <row r="79" spans="2:9" x14ac:dyDescent="0.35">
      <c r="B79" s="71">
        <v>20</v>
      </c>
      <c r="C79" s="104"/>
      <c r="D79" s="103"/>
      <c r="E79" s="103"/>
      <c r="F79" s="103"/>
      <c r="G79" s="103"/>
      <c r="H79" s="103"/>
      <c r="I79" s="78">
        <f>SUM(D79:H79)</f>
        <v>0</v>
      </c>
    </row>
    <row r="80" spans="2:9" x14ac:dyDescent="0.35">
      <c r="B80" s="71">
        <v>21</v>
      </c>
      <c r="C80" s="104"/>
      <c r="D80" s="103"/>
      <c r="E80" s="103"/>
      <c r="F80" s="103"/>
      <c r="G80" s="103"/>
      <c r="H80" s="103"/>
      <c r="I80" s="78">
        <f t="shared" si="4"/>
        <v>0</v>
      </c>
    </row>
    <row r="81" spans="2:9" x14ac:dyDescent="0.35">
      <c r="B81" s="71">
        <v>22</v>
      </c>
      <c r="C81" s="104"/>
      <c r="D81" s="103"/>
      <c r="E81" s="103"/>
      <c r="F81" s="103"/>
      <c r="G81" s="103"/>
      <c r="H81" s="103"/>
      <c r="I81" s="78">
        <f t="shared" si="4"/>
        <v>0</v>
      </c>
    </row>
    <row r="82" spans="2:9" x14ac:dyDescent="0.35">
      <c r="B82" s="71">
        <v>23</v>
      </c>
      <c r="C82" s="104"/>
      <c r="D82" s="103"/>
      <c r="E82" s="103"/>
      <c r="F82" s="103"/>
      <c r="G82" s="103"/>
      <c r="H82" s="103"/>
      <c r="I82" s="78">
        <f>SUM(D82:H82)</f>
        <v>0</v>
      </c>
    </row>
    <row r="83" spans="2:9" x14ac:dyDescent="0.35">
      <c r="B83" s="71">
        <v>24</v>
      </c>
      <c r="C83" s="104"/>
      <c r="D83" s="103"/>
      <c r="E83" s="103"/>
      <c r="F83" s="103"/>
      <c r="G83" s="103"/>
      <c r="H83" s="103"/>
      <c r="I83" s="78">
        <f t="shared" si="4"/>
        <v>0</v>
      </c>
    </row>
    <row r="84" spans="2:9" x14ac:dyDescent="0.35">
      <c r="B84" s="71">
        <v>25</v>
      </c>
      <c r="C84" s="104"/>
      <c r="D84" s="103"/>
      <c r="E84" s="103"/>
      <c r="F84" s="103"/>
      <c r="G84" s="103"/>
      <c r="H84" s="103"/>
      <c r="I84" s="78">
        <f t="shared" si="4"/>
        <v>0</v>
      </c>
    </row>
    <row r="85" spans="2:9" x14ac:dyDescent="0.35">
      <c r="B85" s="71">
        <v>26</v>
      </c>
      <c r="C85" s="104"/>
      <c r="D85" s="103"/>
      <c r="E85" s="103"/>
      <c r="F85" s="103"/>
      <c r="G85" s="103"/>
      <c r="H85" s="103"/>
      <c r="I85" s="78">
        <f t="shared" si="4"/>
        <v>0</v>
      </c>
    </row>
    <row r="86" spans="2:9" x14ac:dyDescent="0.35">
      <c r="B86" s="71">
        <v>27</v>
      </c>
      <c r="C86" s="104"/>
      <c r="D86" s="103"/>
      <c r="E86" s="103"/>
      <c r="F86" s="103"/>
      <c r="G86" s="103"/>
      <c r="H86" s="103"/>
      <c r="I86" s="78">
        <f t="shared" si="4"/>
        <v>0</v>
      </c>
    </row>
    <row r="87" spans="2:9" x14ac:dyDescent="0.35">
      <c r="B87" s="71">
        <v>28</v>
      </c>
      <c r="C87" s="104"/>
      <c r="D87" s="103"/>
      <c r="E87" s="103"/>
      <c r="F87" s="103"/>
      <c r="G87" s="103"/>
      <c r="H87" s="103"/>
      <c r="I87" s="78">
        <f t="shared" si="4"/>
        <v>0</v>
      </c>
    </row>
    <row r="88" spans="2:9" x14ac:dyDescent="0.35">
      <c r="B88" s="71">
        <v>29</v>
      </c>
      <c r="C88" s="104"/>
      <c r="D88" s="103"/>
      <c r="E88" s="103"/>
      <c r="F88" s="103"/>
      <c r="G88" s="103"/>
      <c r="H88" s="103"/>
      <c r="I88" s="78">
        <f t="shared" si="4"/>
        <v>0</v>
      </c>
    </row>
    <row r="89" spans="2:9" x14ac:dyDescent="0.35">
      <c r="B89" s="71">
        <v>30</v>
      </c>
      <c r="C89" s="104"/>
      <c r="D89" s="103"/>
      <c r="E89" s="103"/>
      <c r="F89" s="103"/>
      <c r="G89" s="103"/>
      <c r="H89" s="103"/>
      <c r="I89" s="78">
        <f t="shared" si="4"/>
        <v>0</v>
      </c>
    </row>
    <row r="90" spans="2:9" x14ac:dyDescent="0.35">
      <c r="B90" s="71">
        <v>31</v>
      </c>
      <c r="C90" s="104"/>
      <c r="D90" s="103"/>
      <c r="E90" s="103"/>
      <c r="F90" s="103"/>
      <c r="G90" s="103"/>
      <c r="H90" s="103"/>
      <c r="I90" s="78">
        <f>SUM(D90:H90)</f>
        <v>0</v>
      </c>
    </row>
    <row r="91" spans="2:9" x14ac:dyDescent="0.35">
      <c r="B91" s="71">
        <v>32</v>
      </c>
      <c r="C91" s="104"/>
      <c r="D91" s="103"/>
      <c r="E91" s="103"/>
      <c r="F91" s="103"/>
      <c r="G91" s="103"/>
      <c r="H91" s="103"/>
      <c r="I91" s="78">
        <f t="shared" si="4"/>
        <v>0</v>
      </c>
    </row>
    <row r="92" spans="2:9" x14ac:dyDescent="0.35">
      <c r="B92" s="71">
        <v>33</v>
      </c>
      <c r="C92" s="104"/>
      <c r="D92" s="103"/>
      <c r="E92" s="103"/>
      <c r="F92" s="103"/>
      <c r="G92" s="103"/>
      <c r="H92" s="103"/>
      <c r="I92" s="78">
        <f t="shared" si="4"/>
        <v>0</v>
      </c>
    </row>
    <row r="93" spans="2:9" x14ac:dyDescent="0.35">
      <c r="B93" s="71">
        <v>34</v>
      </c>
      <c r="C93" s="104"/>
      <c r="D93" s="103"/>
      <c r="E93" s="103"/>
      <c r="F93" s="103"/>
      <c r="G93" s="103"/>
      <c r="H93" s="103"/>
      <c r="I93" s="78">
        <f t="shared" si="4"/>
        <v>0</v>
      </c>
    </row>
    <row r="94" spans="2:9" x14ac:dyDescent="0.35">
      <c r="B94" s="71">
        <v>35</v>
      </c>
      <c r="C94" s="104"/>
      <c r="D94" s="103"/>
      <c r="E94" s="103"/>
      <c r="F94" s="103"/>
      <c r="G94" s="103"/>
      <c r="H94" s="103"/>
      <c r="I94" s="78">
        <f>SUM(D94:H94)</f>
        <v>0</v>
      </c>
    </row>
    <row r="95" spans="2:9" x14ac:dyDescent="0.35">
      <c r="B95" s="80"/>
      <c r="C95" s="80"/>
      <c r="D95" s="78">
        <f t="shared" ref="D95:I95" si="5">SUM(D60:D94)</f>
        <v>0</v>
      </c>
      <c r="E95" s="78">
        <f t="shared" si="5"/>
        <v>0</v>
      </c>
      <c r="F95" s="78">
        <f t="shared" si="5"/>
        <v>0</v>
      </c>
      <c r="G95" s="78">
        <f t="shared" si="5"/>
        <v>0</v>
      </c>
      <c r="H95" s="78">
        <f t="shared" si="5"/>
        <v>0</v>
      </c>
      <c r="I95" s="78">
        <f t="shared" si="5"/>
        <v>0</v>
      </c>
    </row>
    <row r="97" spans="1:11" x14ac:dyDescent="0.35">
      <c r="B97" s="69"/>
    </row>
    <row r="98" spans="1:11" ht="15" thickBot="1" x14ac:dyDescent="0.4"/>
    <row r="99" spans="1:11" ht="15" thickBot="1" x14ac:dyDescent="0.4">
      <c r="C99" s="82"/>
      <c r="D99" s="82"/>
      <c r="E99" s="83"/>
      <c r="F99" s="153"/>
    </row>
    <row r="101" spans="1:11" x14ac:dyDescent="0.35">
      <c r="B101" s="69" t="s">
        <v>503</v>
      </c>
    </row>
    <row r="103" spans="1:11" x14ac:dyDescent="0.35">
      <c r="A103" s="96"/>
      <c r="B103" s="96"/>
      <c r="C103" s="96" t="b">
        <v>0</v>
      </c>
      <c r="D103" s="96"/>
      <c r="E103" s="96"/>
      <c r="K103" s="2">
        <f>IF(C103=FALSE,1,0)</f>
        <v>1</v>
      </c>
    </row>
    <row r="104" spans="1:11" x14ac:dyDescent="0.35">
      <c r="A104" s="96"/>
      <c r="B104" s="96"/>
      <c r="C104" s="96"/>
      <c r="D104" s="96"/>
      <c r="E104" s="96"/>
    </row>
    <row r="105" spans="1:11" x14ac:dyDescent="0.35">
      <c r="A105" s="96"/>
      <c r="B105" s="96"/>
      <c r="C105" s="96" t="b">
        <v>1</v>
      </c>
      <c r="D105" s="96"/>
      <c r="E105" s="96"/>
      <c r="K105" s="2">
        <f>IF(C105=FALSE,1,0)</f>
        <v>0</v>
      </c>
    </row>
    <row r="106" spans="1:11" x14ac:dyDescent="0.35">
      <c r="A106" s="96"/>
      <c r="B106" s="96"/>
      <c r="C106" s="96"/>
      <c r="D106" s="96"/>
      <c r="E106" s="96"/>
    </row>
    <row r="107" spans="1:11" x14ac:dyDescent="0.35">
      <c r="A107" s="96"/>
      <c r="B107" s="96"/>
      <c r="C107" s="96" t="b">
        <v>0</v>
      </c>
      <c r="D107" s="96"/>
      <c r="E107" s="96"/>
      <c r="K107" s="2">
        <f>IF(C107=FALSE,1,0)</f>
        <v>1</v>
      </c>
    </row>
    <row r="108" spans="1:11" x14ac:dyDescent="0.35">
      <c r="A108" s="96"/>
      <c r="B108" s="96"/>
      <c r="C108" s="96"/>
      <c r="D108" s="96"/>
      <c r="E108" s="96"/>
    </row>
    <row r="109" spans="1:11" x14ac:dyDescent="0.35">
      <c r="A109" s="96"/>
      <c r="B109" s="96"/>
      <c r="C109" s="96" t="b">
        <v>0</v>
      </c>
      <c r="D109" s="96"/>
      <c r="E109" s="96"/>
      <c r="K109" s="2">
        <f>IF(C109=FALSE,1,0)</f>
        <v>1</v>
      </c>
    </row>
    <row r="110" spans="1:11" x14ac:dyDescent="0.35">
      <c r="A110" s="96"/>
      <c r="B110" s="96"/>
      <c r="C110" s="96"/>
      <c r="D110" s="96"/>
      <c r="E110" s="96"/>
    </row>
    <row r="111" spans="1:11" x14ac:dyDescent="0.35">
      <c r="A111" s="96"/>
      <c r="B111" s="96"/>
      <c r="C111" s="96" t="b">
        <v>0</v>
      </c>
      <c r="D111" s="96"/>
      <c r="E111" s="96"/>
      <c r="K111" s="2">
        <f>IF(C111=FALSE,1,0)</f>
        <v>1</v>
      </c>
    </row>
    <row r="112" spans="1:11" x14ac:dyDescent="0.35">
      <c r="A112" s="96"/>
      <c r="B112" s="96"/>
      <c r="C112" s="96"/>
      <c r="D112" s="96"/>
      <c r="E112" s="96"/>
    </row>
    <row r="113" spans="1:11" x14ac:dyDescent="0.35">
      <c r="A113" s="96"/>
      <c r="B113" s="96"/>
      <c r="C113" s="96" t="b">
        <v>0</v>
      </c>
      <c r="D113" s="96"/>
      <c r="E113" s="96"/>
      <c r="K113" s="2">
        <f>IF(C113=FALSE,1,0)</f>
        <v>1</v>
      </c>
    </row>
  </sheetData>
  <phoneticPr fontId="8" type="noConversion"/>
  <conditionalFormatting sqref="D8:H9">
    <cfRule type="cellIs" dxfId="4" priority="1" stopIfTrue="1" operator="greaterThan">
      <formula>20</formula>
    </cfRule>
  </conditionalFormatting>
  <conditionalFormatting sqref="I13:I14">
    <cfRule type="cellIs" dxfId="3" priority="2" stopIfTrue="1" operator="lessThan">
      <formula>0</formula>
    </cfRule>
  </conditionalFormatting>
  <dataValidations count="1">
    <dataValidation type="list" allowBlank="1" showInputMessage="1" showErrorMessage="1" sqref="F99">
      <formula1>JN</formula1>
    </dataValidation>
  </dataValidations>
  <pageMargins left="0.75" right="0.75" top="1" bottom="1" header="0.5" footer="0.5"/>
  <pageSetup paperSize="9" orientation="landscape" verticalDpi="300" r:id="rId1"/>
  <headerFooter alignWithMargins="0"/>
  <rowBreaks count="1" manualBreakCount="1">
    <brk id="9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102</xdr:row>
                    <xdr:rowOff>0</xdr:rowOff>
                  </from>
                  <to>
                    <xdr:col>4</xdr:col>
                    <xdr:colOff>571500</xdr:colOff>
                    <xdr:row>103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5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104</xdr:row>
                    <xdr:rowOff>0</xdr:rowOff>
                  </from>
                  <to>
                    <xdr:col>4</xdr:col>
                    <xdr:colOff>571500</xdr:colOff>
                    <xdr:row>105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106</xdr:row>
                    <xdr:rowOff>0</xdr:rowOff>
                  </from>
                  <to>
                    <xdr:col>4</xdr:col>
                    <xdr:colOff>571500</xdr:colOff>
                    <xdr:row>107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7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108</xdr:row>
                    <xdr:rowOff>0</xdr:rowOff>
                  </from>
                  <to>
                    <xdr:col>4</xdr:col>
                    <xdr:colOff>571500</xdr:colOff>
                    <xdr:row>109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8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110</xdr:row>
                    <xdr:rowOff>0</xdr:rowOff>
                  </from>
                  <to>
                    <xdr:col>4</xdr:col>
                    <xdr:colOff>571500</xdr:colOff>
                    <xdr:row>111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9" name="Check Box 9">
              <controlPr defaultSize="0" autoFill="0" autoLine="0" autoPict="0">
                <anchor moveWithCells="1">
                  <from>
                    <xdr:col>2</xdr:col>
                    <xdr:colOff>0</xdr:colOff>
                    <xdr:row>112</xdr:row>
                    <xdr:rowOff>0</xdr:rowOff>
                  </from>
                  <to>
                    <xdr:col>4</xdr:col>
                    <xdr:colOff>571500</xdr:colOff>
                    <xdr:row>113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>
    <pageSetUpPr fitToPage="1"/>
  </sheetPr>
  <dimension ref="A1:T505"/>
  <sheetViews>
    <sheetView showGridLines="0" zoomScale="85" workbookViewId="0">
      <pane ySplit="4" topLeftCell="A5" activePane="bottomLeft" state="frozen"/>
      <selection pane="bottomLeft" activeCell="A5" sqref="A5"/>
    </sheetView>
  </sheetViews>
  <sheetFormatPr baseColWidth="10" defaultColWidth="9.109375" defaultRowHeight="14.4" x14ac:dyDescent="0.35"/>
  <cols>
    <col min="1" max="1" width="10.88671875" style="3" customWidth="1"/>
    <col min="2" max="2" width="12.88671875" style="3" bestFit="1" customWidth="1"/>
    <col min="3" max="3" width="14.109375" style="4" bestFit="1" customWidth="1"/>
    <col min="4" max="4" width="14.5546875" style="4" bestFit="1" customWidth="1"/>
    <col min="5" max="5" width="14.6640625" style="4" bestFit="1" customWidth="1"/>
    <col min="6" max="6" width="46" style="4" customWidth="1"/>
    <col min="7" max="7" width="22.44140625" style="4" customWidth="1"/>
    <col min="8" max="9" width="20" style="4" bestFit="1" customWidth="1"/>
    <col min="10" max="13" width="15.6640625" style="4" customWidth="1"/>
    <col min="14" max="14" width="20" style="26" bestFit="1" customWidth="1"/>
    <col min="15" max="15" width="9.109375" style="4"/>
    <col min="16" max="17" width="9.109375" style="4" hidden="1" customWidth="1"/>
    <col min="18" max="18" width="19.44140625" style="4" hidden="1" customWidth="1"/>
    <col min="19" max="20" width="9.109375" style="4" hidden="1" customWidth="1"/>
    <col min="21" max="16384" width="9.109375" style="4"/>
  </cols>
  <sheetData>
    <row r="1" spans="1:20" ht="16.8" thickBot="1" x14ac:dyDescent="0.4">
      <c r="A1" s="85" t="s">
        <v>262</v>
      </c>
      <c r="B1" s="86"/>
      <c r="C1" s="87"/>
      <c r="D1" s="87"/>
      <c r="E1" s="87"/>
      <c r="F1" s="88"/>
      <c r="G1" s="45"/>
      <c r="H1" s="45"/>
      <c r="I1" s="45"/>
      <c r="J1" s="45"/>
      <c r="K1" s="45"/>
      <c r="L1" s="45"/>
      <c r="M1" s="45"/>
      <c r="N1" s="46"/>
    </row>
    <row r="2" spans="1:20" x14ac:dyDescent="0.35">
      <c r="A2" s="10" t="str">
        <f>"Benodigd document: begroting " &amp;Vbld!G7</f>
        <v>Benodigd document: begroting 2021</v>
      </c>
      <c r="D2" s="4" t="s">
        <v>849</v>
      </c>
    </row>
    <row r="3" spans="1:20" ht="15" thickBot="1" x14ac:dyDescent="0.4"/>
    <row r="4" spans="1:20" ht="15" thickBot="1" x14ac:dyDescent="0.4">
      <c r="A4" s="51" t="s">
        <v>361</v>
      </c>
      <c r="B4" s="51" t="s">
        <v>362</v>
      </c>
      <c r="C4" s="51" t="s">
        <v>363</v>
      </c>
      <c r="D4" s="47" t="s">
        <v>364</v>
      </c>
      <c r="E4" s="8" t="s">
        <v>365</v>
      </c>
      <c r="F4" s="48" t="s">
        <v>366</v>
      </c>
      <c r="G4" s="42" t="str">
        <f>"Rekening " &amp; Vbld!G7-2</f>
        <v>Rekening 2019</v>
      </c>
      <c r="H4" s="42" t="str">
        <f>"Begroting " &amp; Vbld!G7-1</f>
        <v>Begroting 2020</v>
      </c>
      <c r="I4" s="42" t="str">
        <f>"Begroting " &amp; Vbld!G7</f>
        <v>Begroting 2021</v>
      </c>
      <c r="J4" s="43" t="s">
        <v>125</v>
      </c>
      <c r="K4" s="5" t="s">
        <v>126</v>
      </c>
      <c r="L4" s="5" t="s">
        <v>127</v>
      </c>
      <c r="M4" s="41" t="s">
        <v>128</v>
      </c>
      <c r="N4" s="44" t="str">
        <f>I4</f>
        <v>Begroting 2021</v>
      </c>
      <c r="P4" s="4" t="s">
        <v>175</v>
      </c>
      <c r="Q4" s="4" t="s">
        <v>117</v>
      </c>
      <c r="R4" s="4" t="s">
        <v>333</v>
      </c>
      <c r="S4" s="4" t="s">
        <v>176</v>
      </c>
      <c r="T4" s="4" t="s">
        <v>851</v>
      </c>
    </row>
    <row r="5" spans="1:20" x14ac:dyDescent="0.35">
      <c r="A5" s="52"/>
      <c r="B5" s="55"/>
      <c r="C5" s="58"/>
      <c r="D5" s="6" t="str">
        <f t="shared" ref="D5:D68" si="0">IF(OR(B5="",C5=""),"",IF(LEN(C5)=5,CONCATENATE(B5,"/",LEFT(C5,3),"-",RIGHT(C5,2)),CONCATENATE(B5,"/",LEFT(C5,3),"-",MID(C5,4,2),RIGHT(C5,3))))</f>
        <v/>
      </c>
      <c r="E5" s="61" t="str">
        <f>IF(OR(C5="",A5=""),"",IF(A5&lt;Vbld!$G$7,IF(VALUE(RIGHT(T5,2))&lt;50,66,86),INDEX(EC!$C$2:$C$739,MATCH(C5,EC,0))))</f>
        <v/>
      </c>
      <c r="F5" s="31" t="str">
        <f t="shared" ref="F5:F68" si="1">IF(C5="","",INDEX(OmEC,MATCH(C5,EC,0)))</f>
        <v/>
      </c>
      <c r="G5" s="36"/>
      <c r="H5" s="36"/>
      <c r="I5" s="36"/>
      <c r="J5" s="34"/>
      <c r="K5" s="27"/>
      <c r="L5" s="27"/>
      <c r="M5" s="29"/>
      <c r="N5" s="101">
        <f t="shared" ref="N5:N68" si="2">SUM(I5:M5)</f>
        <v>0</v>
      </c>
      <c r="P5" s="4" t="str">
        <f t="shared" ref="P5:P68" si="3">LEFT(C5,3)</f>
        <v/>
      </c>
      <c r="Q5" s="4" t="str">
        <f t="shared" ref="Q5:Q68" si="4">IF(C5="","",IF(VALUE(RIGHT(T5,2))&lt;50,"G","B"))</f>
        <v/>
      </c>
      <c r="R5" s="4" t="str">
        <f>CONCATENATE(D5,"/",A5)</f>
        <v>/</v>
      </c>
      <c r="S5" s="4" t="str">
        <f>IF(B5="","",LEFT(B5,3))</f>
        <v/>
      </c>
      <c r="T5" s="4" t="str">
        <f t="shared" ref="T5:T68" si="5">LEFT(C5,5)</f>
        <v/>
      </c>
    </row>
    <row r="6" spans="1:20" x14ac:dyDescent="0.35">
      <c r="A6" s="53"/>
      <c r="B6" s="56"/>
      <c r="C6" s="59"/>
      <c r="D6" s="7" t="str">
        <f t="shared" si="0"/>
        <v/>
      </c>
      <c r="E6" s="62" t="str">
        <f>IF(OR(C6="",A6=""),"",IF(A6&lt;Vbld!$G$7,IF(VALUE(RIGHT(T6,2))&lt;50,66,86),INDEX(EC!$C$2:$C$739,MATCH(C6,EC,0))))</f>
        <v/>
      </c>
      <c r="F6" s="32" t="str">
        <f t="shared" si="1"/>
        <v/>
      </c>
      <c r="G6" s="37"/>
      <c r="H6" s="37"/>
      <c r="I6" s="37"/>
      <c r="J6" s="35"/>
      <c r="K6" s="28"/>
      <c r="L6" s="28"/>
      <c r="M6" s="30"/>
      <c r="N6" s="39">
        <f t="shared" si="2"/>
        <v>0</v>
      </c>
      <c r="P6" s="4" t="str">
        <f t="shared" si="3"/>
        <v/>
      </c>
      <c r="Q6" s="4" t="str">
        <f t="shared" si="4"/>
        <v/>
      </c>
      <c r="R6" s="4" t="str">
        <f t="shared" ref="R6:R69" si="6">CONCATENATE(D6,"/",A6)</f>
        <v>/</v>
      </c>
      <c r="S6" s="4" t="str">
        <f t="shared" ref="S6:S69" si="7">IF(B6="","",LEFT(B6,3))</f>
        <v/>
      </c>
      <c r="T6" s="4" t="str">
        <f t="shared" si="5"/>
        <v/>
      </c>
    </row>
    <row r="7" spans="1:20" x14ac:dyDescent="0.35">
      <c r="A7" s="53"/>
      <c r="B7" s="56"/>
      <c r="C7" s="59"/>
      <c r="D7" s="7" t="str">
        <f t="shared" si="0"/>
        <v/>
      </c>
      <c r="E7" s="62" t="str">
        <f>IF(OR(C7="",A7=""),"",IF(A7&lt;Vbld!$G$7,IF(VALUE(RIGHT(T7,2))&lt;50,66,86),INDEX(EC!$C$2:$C$739,MATCH(C7,EC,0))))</f>
        <v/>
      </c>
      <c r="F7" s="32" t="str">
        <f t="shared" si="1"/>
        <v/>
      </c>
      <c r="G7" s="37"/>
      <c r="H7" s="37"/>
      <c r="I7" s="37"/>
      <c r="J7" s="35"/>
      <c r="K7" s="28"/>
      <c r="L7" s="28"/>
      <c r="M7" s="30"/>
      <c r="N7" s="39">
        <f t="shared" si="2"/>
        <v>0</v>
      </c>
      <c r="P7" s="4" t="str">
        <f t="shared" si="3"/>
        <v/>
      </c>
      <c r="Q7" s="4" t="str">
        <f t="shared" si="4"/>
        <v/>
      </c>
      <c r="R7" s="4" t="str">
        <f t="shared" si="6"/>
        <v>/</v>
      </c>
      <c r="S7" s="4" t="str">
        <f t="shared" si="7"/>
        <v/>
      </c>
      <c r="T7" s="4" t="str">
        <f t="shared" si="5"/>
        <v/>
      </c>
    </row>
    <row r="8" spans="1:20" x14ac:dyDescent="0.35">
      <c r="A8" s="53"/>
      <c r="B8" s="56"/>
      <c r="C8" s="59"/>
      <c r="D8" s="7" t="str">
        <f t="shared" si="0"/>
        <v/>
      </c>
      <c r="E8" s="62" t="str">
        <f>IF(OR(C8="",A8=""),"",IF(A8&lt;Vbld!$G$7,IF(VALUE(RIGHT(T8,2))&lt;50,66,86),INDEX(EC!$C$2:$C$739,MATCH(C8,EC,0))))</f>
        <v/>
      </c>
      <c r="F8" s="32" t="str">
        <f t="shared" si="1"/>
        <v/>
      </c>
      <c r="G8" s="37"/>
      <c r="H8" s="37"/>
      <c r="I8" s="37"/>
      <c r="J8" s="35"/>
      <c r="K8" s="28"/>
      <c r="L8" s="28"/>
      <c r="M8" s="30"/>
      <c r="N8" s="39">
        <f t="shared" si="2"/>
        <v>0</v>
      </c>
      <c r="P8" s="4" t="str">
        <f t="shared" si="3"/>
        <v/>
      </c>
      <c r="Q8" s="4" t="str">
        <f t="shared" si="4"/>
        <v/>
      </c>
      <c r="R8" s="4" t="str">
        <f t="shared" si="6"/>
        <v>/</v>
      </c>
      <c r="S8" s="4" t="str">
        <f t="shared" si="7"/>
        <v/>
      </c>
      <c r="T8" s="4" t="str">
        <f t="shared" si="5"/>
        <v/>
      </c>
    </row>
    <row r="9" spans="1:20" x14ac:dyDescent="0.35">
      <c r="A9" s="53"/>
      <c r="B9" s="56"/>
      <c r="C9" s="59"/>
      <c r="D9" s="7" t="str">
        <f t="shared" si="0"/>
        <v/>
      </c>
      <c r="E9" s="62" t="str">
        <f>IF(OR(C9="",A9=""),"",IF(A9&lt;Vbld!$G$7,IF(VALUE(RIGHT(T9,2))&lt;50,66,86),INDEX(EC!$C$2:$C$739,MATCH(C9,EC,0))))</f>
        <v/>
      </c>
      <c r="F9" s="32" t="str">
        <f t="shared" si="1"/>
        <v/>
      </c>
      <c r="G9" s="37"/>
      <c r="H9" s="37"/>
      <c r="I9" s="37"/>
      <c r="J9" s="35"/>
      <c r="K9" s="28"/>
      <c r="L9" s="28"/>
      <c r="M9" s="30"/>
      <c r="N9" s="39">
        <f t="shared" si="2"/>
        <v>0</v>
      </c>
      <c r="P9" s="4" t="str">
        <f t="shared" si="3"/>
        <v/>
      </c>
      <c r="Q9" s="4" t="str">
        <f t="shared" si="4"/>
        <v/>
      </c>
      <c r="R9" s="4" t="str">
        <f t="shared" si="6"/>
        <v>/</v>
      </c>
      <c r="S9" s="4" t="str">
        <f t="shared" si="7"/>
        <v/>
      </c>
      <c r="T9" s="4" t="str">
        <f t="shared" si="5"/>
        <v/>
      </c>
    </row>
    <row r="10" spans="1:20" x14ac:dyDescent="0.35">
      <c r="A10" s="53"/>
      <c r="B10" s="56"/>
      <c r="C10" s="59"/>
      <c r="D10" s="7" t="str">
        <f t="shared" si="0"/>
        <v/>
      </c>
      <c r="E10" s="62" t="str">
        <f>IF(OR(C10="",A10=""),"",IF(A10&lt;Vbld!$G$7,IF(VALUE(RIGHT(T10,2))&lt;50,66,86),INDEX(EC!$C$2:$C$739,MATCH(C10,EC,0))))</f>
        <v/>
      </c>
      <c r="F10" s="32" t="str">
        <f t="shared" si="1"/>
        <v/>
      </c>
      <c r="G10" s="37"/>
      <c r="H10" s="37"/>
      <c r="I10" s="37"/>
      <c r="J10" s="35"/>
      <c r="K10" s="28"/>
      <c r="L10" s="28"/>
      <c r="M10" s="30"/>
      <c r="N10" s="39">
        <f t="shared" si="2"/>
        <v>0</v>
      </c>
      <c r="P10" s="4" t="str">
        <f t="shared" si="3"/>
        <v/>
      </c>
      <c r="Q10" s="4" t="str">
        <f t="shared" si="4"/>
        <v/>
      </c>
      <c r="R10" s="4" t="str">
        <f t="shared" si="6"/>
        <v>/</v>
      </c>
      <c r="S10" s="4" t="str">
        <f t="shared" si="7"/>
        <v/>
      </c>
      <c r="T10" s="4" t="str">
        <f t="shared" si="5"/>
        <v/>
      </c>
    </row>
    <row r="11" spans="1:20" x14ac:dyDescent="0.35">
      <c r="A11" s="53"/>
      <c r="B11" s="56"/>
      <c r="C11" s="59"/>
      <c r="D11" s="7" t="str">
        <f t="shared" si="0"/>
        <v/>
      </c>
      <c r="E11" s="62" t="str">
        <f>IF(OR(C11="",A11=""),"",IF(A11&lt;Vbld!$G$7,IF(VALUE(RIGHT(T11,2))&lt;50,66,86),INDEX(EC!$C$2:$C$739,MATCH(C11,EC,0))))</f>
        <v/>
      </c>
      <c r="F11" s="32" t="str">
        <f t="shared" si="1"/>
        <v/>
      </c>
      <c r="G11" s="37"/>
      <c r="H11" s="37"/>
      <c r="I11" s="37"/>
      <c r="J11" s="35"/>
      <c r="K11" s="28"/>
      <c r="L11" s="28"/>
      <c r="M11" s="30"/>
      <c r="N11" s="39">
        <f t="shared" si="2"/>
        <v>0</v>
      </c>
      <c r="P11" s="4" t="str">
        <f t="shared" si="3"/>
        <v/>
      </c>
      <c r="Q11" s="4" t="str">
        <f t="shared" si="4"/>
        <v/>
      </c>
      <c r="R11" s="4" t="str">
        <f t="shared" si="6"/>
        <v>/</v>
      </c>
      <c r="S11" s="4" t="str">
        <f t="shared" si="7"/>
        <v/>
      </c>
      <c r="T11" s="4" t="str">
        <f t="shared" si="5"/>
        <v/>
      </c>
    </row>
    <row r="12" spans="1:20" x14ac:dyDescent="0.35">
      <c r="A12" s="53"/>
      <c r="B12" s="56"/>
      <c r="C12" s="59"/>
      <c r="D12" s="7" t="str">
        <f t="shared" si="0"/>
        <v/>
      </c>
      <c r="E12" s="62" t="str">
        <f>IF(OR(C12="",A12=""),"",IF(A12&lt;Vbld!$G$7,IF(VALUE(RIGHT(T12,2))&lt;50,66,86),INDEX(EC!$C$2:$C$739,MATCH(C12,EC,0))))</f>
        <v/>
      </c>
      <c r="F12" s="32" t="str">
        <f t="shared" si="1"/>
        <v/>
      </c>
      <c r="G12" s="37"/>
      <c r="H12" s="37"/>
      <c r="I12" s="37"/>
      <c r="J12" s="35"/>
      <c r="K12" s="28"/>
      <c r="L12" s="28"/>
      <c r="M12" s="30"/>
      <c r="N12" s="39">
        <f t="shared" si="2"/>
        <v>0</v>
      </c>
      <c r="P12" s="4" t="str">
        <f t="shared" si="3"/>
        <v/>
      </c>
      <c r="Q12" s="4" t="str">
        <f t="shared" si="4"/>
        <v/>
      </c>
      <c r="R12" s="4" t="str">
        <f t="shared" si="6"/>
        <v>/</v>
      </c>
      <c r="S12" s="4" t="str">
        <f t="shared" si="7"/>
        <v/>
      </c>
      <c r="T12" s="4" t="str">
        <f t="shared" si="5"/>
        <v/>
      </c>
    </row>
    <row r="13" spans="1:20" x14ac:dyDescent="0.35">
      <c r="A13" s="53"/>
      <c r="B13" s="56"/>
      <c r="C13" s="59"/>
      <c r="D13" s="7" t="str">
        <f t="shared" si="0"/>
        <v/>
      </c>
      <c r="E13" s="62" t="str">
        <f>IF(OR(C13="",A13=""),"",IF(A13&lt;Vbld!$G$7,IF(VALUE(RIGHT(T13,2))&lt;50,66,86),INDEX(EC!$C$2:$C$739,MATCH(C13,EC,0))))</f>
        <v/>
      </c>
      <c r="F13" s="32" t="str">
        <f t="shared" si="1"/>
        <v/>
      </c>
      <c r="G13" s="37"/>
      <c r="H13" s="37"/>
      <c r="I13" s="37"/>
      <c r="J13" s="35"/>
      <c r="K13" s="28"/>
      <c r="L13" s="28"/>
      <c r="M13" s="30"/>
      <c r="N13" s="39">
        <f t="shared" si="2"/>
        <v>0</v>
      </c>
      <c r="P13" s="4" t="str">
        <f t="shared" si="3"/>
        <v/>
      </c>
      <c r="Q13" s="4" t="str">
        <f t="shared" si="4"/>
        <v/>
      </c>
      <c r="R13" s="4" t="str">
        <f t="shared" si="6"/>
        <v>/</v>
      </c>
      <c r="S13" s="4" t="str">
        <f t="shared" si="7"/>
        <v/>
      </c>
      <c r="T13" s="4" t="str">
        <f t="shared" si="5"/>
        <v/>
      </c>
    </row>
    <row r="14" spans="1:20" x14ac:dyDescent="0.35">
      <c r="A14" s="53"/>
      <c r="B14" s="56"/>
      <c r="C14" s="59"/>
      <c r="D14" s="7" t="str">
        <f t="shared" si="0"/>
        <v/>
      </c>
      <c r="E14" s="62" t="str">
        <f>IF(OR(C14="",A14=""),"",IF(A14&lt;Vbld!$G$7,IF(VALUE(RIGHT(T14,2))&lt;50,66,86),INDEX(EC!$C$2:$C$739,MATCH(C14,EC,0))))</f>
        <v/>
      </c>
      <c r="F14" s="32" t="str">
        <f t="shared" si="1"/>
        <v/>
      </c>
      <c r="G14" s="37"/>
      <c r="H14" s="37"/>
      <c r="I14" s="37"/>
      <c r="J14" s="35"/>
      <c r="K14" s="28"/>
      <c r="L14" s="28"/>
      <c r="M14" s="30"/>
      <c r="N14" s="39">
        <f t="shared" si="2"/>
        <v>0</v>
      </c>
      <c r="P14" s="4" t="str">
        <f t="shared" si="3"/>
        <v/>
      </c>
      <c r="Q14" s="4" t="str">
        <f t="shared" si="4"/>
        <v/>
      </c>
      <c r="R14" s="4" t="str">
        <f t="shared" si="6"/>
        <v>/</v>
      </c>
      <c r="S14" s="4" t="str">
        <f t="shared" si="7"/>
        <v/>
      </c>
      <c r="T14" s="4" t="str">
        <f t="shared" si="5"/>
        <v/>
      </c>
    </row>
    <row r="15" spans="1:20" x14ac:dyDescent="0.35">
      <c r="A15" s="53"/>
      <c r="B15" s="56"/>
      <c r="C15" s="59"/>
      <c r="D15" s="7" t="str">
        <f t="shared" si="0"/>
        <v/>
      </c>
      <c r="E15" s="62" t="str">
        <f>IF(OR(C15="",A15=""),"",IF(A15&lt;Vbld!$G$7,IF(VALUE(RIGHT(T15,2))&lt;50,66,86),INDEX(EC!$C$2:$C$739,MATCH(C15,EC,0))))</f>
        <v/>
      </c>
      <c r="F15" s="32" t="str">
        <f t="shared" si="1"/>
        <v/>
      </c>
      <c r="G15" s="37"/>
      <c r="H15" s="37"/>
      <c r="I15" s="37"/>
      <c r="J15" s="35"/>
      <c r="K15" s="28"/>
      <c r="L15" s="28"/>
      <c r="M15" s="30"/>
      <c r="N15" s="39">
        <f t="shared" si="2"/>
        <v>0</v>
      </c>
      <c r="P15" s="4" t="str">
        <f t="shared" si="3"/>
        <v/>
      </c>
      <c r="Q15" s="4" t="str">
        <f t="shared" si="4"/>
        <v/>
      </c>
      <c r="R15" s="4" t="str">
        <f t="shared" si="6"/>
        <v>/</v>
      </c>
      <c r="S15" s="4" t="str">
        <f t="shared" si="7"/>
        <v/>
      </c>
      <c r="T15" s="4" t="str">
        <f t="shared" si="5"/>
        <v/>
      </c>
    </row>
    <row r="16" spans="1:20" x14ac:dyDescent="0.35">
      <c r="A16" s="53"/>
      <c r="B16" s="56"/>
      <c r="C16" s="59"/>
      <c r="D16" s="7" t="str">
        <f t="shared" si="0"/>
        <v/>
      </c>
      <c r="E16" s="62" t="str">
        <f>IF(OR(C16="",A16=""),"",IF(A16&lt;Vbld!$G$7,IF(VALUE(RIGHT(T16,2))&lt;50,66,86),INDEX(EC!$C$2:$C$739,MATCH(C16,EC,0))))</f>
        <v/>
      </c>
      <c r="F16" s="32" t="str">
        <f t="shared" si="1"/>
        <v/>
      </c>
      <c r="G16" s="37"/>
      <c r="H16" s="37"/>
      <c r="I16" s="37"/>
      <c r="J16" s="35"/>
      <c r="K16" s="28"/>
      <c r="L16" s="28"/>
      <c r="M16" s="30"/>
      <c r="N16" s="39">
        <f t="shared" si="2"/>
        <v>0</v>
      </c>
      <c r="P16" s="4" t="str">
        <f t="shared" si="3"/>
        <v/>
      </c>
      <c r="Q16" s="4" t="str">
        <f t="shared" si="4"/>
        <v/>
      </c>
      <c r="R16" s="4" t="str">
        <f t="shared" si="6"/>
        <v>/</v>
      </c>
      <c r="S16" s="4" t="str">
        <f t="shared" si="7"/>
        <v/>
      </c>
      <c r="T16" s="4" t="str">
        <f t="shared" si="5"/>
        <v/>
      </c>
    </row>
    <row r="17" spans="1:20" x14ac:dyDescent="0.35">
      <c r="A17" s="53"/>
      <c r="B17" s="56"/>
      <c r="C17" s="59"/>
      <c r="D17" s="7" t="str">
        <f t="shared" si="0"/>
        <v/>
      </c>
      <c r="E17" s="62" t="str">
        <f>IF(OR(C17="",A17=""),"",IF(A17&lt;Vbld!$G$7,IF(VALUE(RIGHT(T17,2))&lt;50,66,86),INDEX(EC!$C$2:$C$739,MATCH(C17,EC,0))))</f>
        <v/>
      </c>
      <c r="F17" s="32" t="str">
        <f t="shared" si="1"/>
        <v/>
      </c>
      <c r="G17" s="37"/>
      <c r="H17" s="37"/>
      <c r="I17" s="37"/>
      <c r="J17" s="35"/>
      <c r="K17" s="28"/>
      <c r="L17" s="28"/>
      <c r="M17" s="30"/>
      <c r="N17" s="39">
        <f t="shared" si="2"/>
        <v>0</v>
      </c>
      <c r="P17" s="4" t="str">
        <f t="shared" si="3"/>
        <v/>
      </c>
      <c r="Q17" s="4" t="str">
        <f t="shared" si="4"/>
        <v/>
      </c>
      <c r="R17" s="4" t="str">
        <f t="shared" si="6"/>
        <v>/</v>
      </c>
      <c r="S17" s="4" t="str">
        <f t="shared" si="7"/>
        <v/>
      </c>
      <c r="T17" s="4" t="str">
        <f t="shared" si="5"/>
        <v/>
      </c>
    </row>
    <row r="18" spans="1:20" x14ac:dyDescent="0.35">
      <c r="A18" s="53"/>
      <c r="B18" s="56"/>
      <c r="C18" s="59"/>
      <c r="D18" s="7" t="str">
        <f t="shared" si="0"/>
        <v/>
      </c>
      <c r="E18" s="62" t="str">
        <f>IF(OR(C18="",A18=""),"",IF(A18&lt;Vbld!$G$7,IF(VALUE(RIGHT(T18,2))&lt;50,66,86),INDEX(EC!$C$2:$C$739,MATCH(C18,EC,0))))</f>
        <v/>
      </c>
      <c r="F18" s="32" t="str">
        <f t="shared" si="1"/>
        <v/>
      </c>
      <c r="G18" s="37"/>
      <c r="H18" s="37"/>
      <c r="I18" s="37"/>
      <c r="J18" s="35"/>
      <c r="K18" s="28"/>
      <c r="L18" s="28"/>
      <c r="M18" s="30"/>
      <c r="N18" s="39">
        <f t="shared" si="2"/>
        <v>0</v>
      </c>
      <c r="P18" s="4" t="str">
        <f t="shared" si="3"/>
        <v/>
      </c>
      <c r="Q18" s="4" t="str">
        <f t="shared" si="4"/>
        <v/>
      </c>
      <c r="R18" s="4" t="str">
        <f t="shared" si="6"/>
        <v>/</v>
      </c>
      <c r="S18" s="4" t="str">
        <f t="shared" si="7"/>
        <v/>
      </c>
      <c r="T18" s="4" t="str">
        <f t="shared" si="5"/>
        <v/>
      </c>
    </row>
    <row r="19" spans="1:20" x14ac:dyDescent="0.35">
      <c r="A19" s="53"/>
      <c r="B19" s="56"/>
      <c r="C19" s="59"/>
      <c r="D19" s="7" t="str">
        <f t="shared" si="0"/>
        <v/>
      </c>
      <c r="E19" s="62" t="str">
        <f>IF(OR(C19="",A19=""),"",IF(A19&lt;Vbld!$G$7,IF(VALUE(RIGHT(T19,2))&lt;50,66,86),INDEX(EC!$C$2:$C$739,MATCH(C19,EC,0))))</f>
        <v/>
      </c>
      <c r="F19" s="32" t="str">
        <f t="shared" si="1"/>
        <v/>
      </c>
      <c r="G19" s="37"/>
      <c r="H19" s="37"/>
      <c r="I19" s="37"/>
      <c r="J19" s="35"/>
      <c r="K19" s="28"/>
      <c r="L19" s="28"/>
      <c r="M19" s="30"/>
      <c r="N19" s="39">
        <f t="shared" si="2"/>
        <v>0</v>
      </c>
      <c r="P19" s="4" t="str">
        <f t="shared" si="3"/>
        <v/>
      </c>
      <c r="Q19" s="4" t="str">
        <f t="shared" si="4"/>
        <v/>
      </c>
      <c r="R19" s="4" t="str">
        <f t="shared" si="6"/>
        <v>/</v>
      </c>
      <c r="S19" s="4" t="str">
        <f t="shared" si="7"/>
        <v/>
      </c>
      <c r="T19" s="4" t="str">
        <f t="shared" si="5"/>
        <v/>
      </c>
    </row>
    <row r="20" spans="1:20" x14ac:dyDescent="0.35">
      <c r="A20" s="53"/>
      <c r="B20" s="56"/>
      <c r="C20" s="59"/>
      <c r="D20" s="7" t="str">
        <f t="shared" si="0"/>
        <v/>
      </c>
      <c r="E20" s="62" t="str">
        <f>IF(OR(C20="",A20=""),"",IF(A20&lt;Vbld!$G$7,IF(VALUE(RIGHT(T20,2))&lt;50,66,86),INDEX(EC!$C$2:$C$739,MATCH(C20,EC,0))))</f>
        <v/>
      </c>
      <c r="F20" s="32" t="str">
        <f t="shared" si="1"/>
        <v/>
      </c>
      <c r="G20" s="37"/>
      <c r="H20" s="37"/>
      <c r="I20" s="37"/>
      <c r="J20" s="35"/>
      <c r="K20" s="28"/>
      <c r="L20" s="28"/>
      <c r="M20" s="30"/>
      <c r="N20" s="39">
        <f t="shared" si="2"/>
        <v>0</v>
      </c>
      <c r="P20" s="4" t="str">
        <f t="shared" si="3"/>
        <v/>
      </c>
      <c r="Q20" s="4" t="str">
        <f t="shared" si="4"/>
        <v/>
      </c>
      <c r="R20" s="4" t="str">
        <f t="shared" si="6"/>
        <v>/</v>
      </c>
      <c r="S20" s="4" t="str">
        <f t="shared" si="7"/>
        <v/>
      </c>
      <c r="T20" s="4" t="str">
        <f t="shared" si="5"/>
        <v/>
      </c>
    </row>
    <row r="21" spans="1:20" x14ac:dyDescent="0.35">
      <c r="A21" s="53"/>
      <c r="B21" s="56"/>
      <c r="C21" s="59"/>
      <c r="D21" s="7" t="str">
        <f t="shared" si="0"/>
        <v/>
      </c>
      <c r="E21" s="62" t="str">
        <f>IF(OR(C21="",A21=""),"",IF(A21&lt;Vbld!$G$7,IF(VALUE(RIGHT(T21,2))&lt;50,66,86),INDEX(EC!$C$2:$C$739,MATCH(C21,EC,0))))</f>
        <v/>
      </c>
      <c r="F21" s="32" t="str">
        <f t="shared" si="1"/>
        <v/>
      </c>
      <c r="G21" s="37"/>
      <c r="H21" s="37"/>
      <c r="I21" s="37"/>
      <c r="J21" s="35"/>
      <c r="K21" s="28"/>
      <c r="L21" s="28"/>
      <c r="M21" s="30"/>
      <c r="N21" s="39">
        <f t="shared" si="2"/>
        <v>0</v>
      </c>
      <c r="P21" s="4" t="str">
        <f t="shared" si="3"/>
        <v/>
      </c>
      <c r="Q21" s="4" t="str">
        <f t="shared" si="4"/>
        <v/>
      </c>
      <c r="R21" s="4" t="str">
        <f t="shared" si="6"/>
        <v>/</v>
      </c>
      <c r="S21" s="4" t="str">
        <f t="shared" si="7"/>
        <v/>
      </c>
      <c r="T21" s="4" t="str">
        <f t="shared" si="5"/>
        <v/>
      </c>
    </row>
    <row r="22" spans="1:20" x14ac:dyDescent="0.35">
      <c r="A22" s="53"/>
      <c r="B22" s="56"/>
      <c r="C22" s="59"/>
      <c r="D22" s="7" t="str">
        <f t="shared" si="0"/>
        <v/>
      </c>
      <c r="E22" s="62" t="str">
        <f>IF(OR(C22="",A22=""),"",IF(A22&lt;Vbld!$G$7,IF(VALUE(RIGHT(T22,2))&lt;50,66,86),INDEX(EC!$C$2:$C$739,MATCH(C22,EC,0))))</f>
        <v/>
      </c>
      <c r="F22" s="32" t="str">
        <f t="shared" si="1"/>
        <v/>
      </c>
      <c r="G22" s="37"/>
      <c r="H22" s="37"/>
      <c r="I22" s="37"/>
      <c r="J22" s="35"/>
      <c r="K22" s="28"/>
      <c r="L22" s="28"/>
      <c r="M22" s="30"/>
      <c r="N22" s="39">
        <f t="shared" si="2"/>
        <v>0</v>
      </c>
      <c r="P22" s="4" t="str">
        <f t="shared" si="3"/>
        <v/>
      </c>
      <c r="Q22" s="4" t="str">
        <f t="shared" si="4"/>
        <v/>
      </c>
      <c r="R22" s="4" t="str">
        <f t="shared" si="6"/>
        <v>/</v>
      </c>
      <c r="S22" s="4" t="str">
        <f t="shared" si="7"/>
        <v/>
      </c>
      <c r="T22" s="4" t="str">
        <f t="shared" si="5"/>
        <v/>
      </c>
    </row>
    <row r="23" spans="1:20" x14ac:dyDescent="0.35">
      <c r="A23" s="53"/>
      <c r="B23" s="56"/>
      <c r="C23" s="59"/>
      <c r="D23" s="7" t="str">
        <f t="shared" si="0"/>
        <v/>
      </c>
      <c r="E23" s="62" t="str">
        <f>IF(OR(C23="",A23=""),"",IF(A23&lt;Vbld!$G$7,IF(VALUE(RIGHT(T23,2))&lt;50,66,86),INDEX(EC!$C$2:$C$739,MATCH(C23,EC,0))))</f>
        <v/>
      </c>
      <c r="F23" s="32" t="str">
        <f t="shared" si="1"/>
        <v/>
      </c>
      <c r="G23" s="37"/>
      <c r="H23" s="37"/>
      <c r="I23" s="37"/>
      <c r="J23" s="35"/>
      <c r="K23" s="28"/>
      <c r="L23" s="28"/>
      <c r="M23" s="30"/>
      <c r="N23" s="39">
        <f t="shared" si="2"/>
        <v>0</v>
      </c>
      <c r="P23" s="4" t="str">
        <f t="shared" si="3"/>
        <v/>
      </c>
      <c r="Q23" s="4" t="str">
        <f t="shared" si="4"/>
        <v/>
      </c>
      <c r="R23" s="4" t="str">
        <f t="shared" si="6"/>
        <v>/</v>
      </c>
      <c r="S23" s="4" t="str">
        <f t="shared" si="7"/>
        <v/>
      </c>
      <c r="T23" s="4" t="str">
        <f t="shared" si="5"/>
        <v/>
      </c>
    </row>
    <row r="24" spans="1:20" x14ac:dyDescent="0.35">
      <c r="A24" s="53"/>
      <c r="B24" s="56"/>
      <c r="C24" s="59"/>
      <c r="D24" s="7" t="str">
        <f t="shared" si="0"/>
        <v/>
      </c>
      <c r="E24" s="62" t="str">
        <f>IF(OR(C24="",A24=""),"",IF(A24&lt;Vbld!$G$7,IF(VALUE(RIGHT(T24,2))&lt;50,66,86),INDEX(EC!$C$2:$C$739,MATCH(C24,EC,0))))</f>
        <v/>
      </c>
      <c r="F24" s="32" t="str">
        <f t="shared" si="1"/>
        <v/>
      </c>
      <c r="G24" s="37"/>
      <c r="H24" s="37"/>
      <c r="I24" s="37"/>
      <c r="J24" s="35"/>
      <c r="K24" s="28"/>
      <c r="L24" s="28"/>
      <c r="M24" s="30"/>
      <c r="N24" s="39">
        <f t="shared" si="2"/>
        <v>0</v>
      </c>
      <c r="P24" s="4" t="str">
        <f t="shared" si="3"/>
        <v/>
      </c>
      <c r="Q24" s="4" t="str">
        <f t="shared" si="4"/>
        <v/>
      </c>
      <c r="R24" s="4" t="str">
        <f t="shared" si="6"/>
        <v>/</v>
      </c>
      <c r="S24" s="4" t="str">
        <f t="shared" si="7"/>
        <v/>
      </c>
      <c r="T24" s="4" t="str">
        <f t="shared" si="5"/>
        <v/>
      </c>
    </row>
    <row r="25" spans="1:20" x14ac:dyDescent="0.35">
      <c r="A25" s="53"/>
      <c r="B25" s="56"/>
      <c r="C25" s="59"/>
      <c r="D25" s="7" t="str">
        <f t="shared" si="0"/>
        <v/>
      </c>
      <c r="E25" s="62" t="str">
        <f>IF(OR(C25="",A25=""),"",IF(A25&lt;Vbld!$G$7,IF(VALUE(RIGHT(T25,2))&lt;50,66,86),INDEX(EC!$C$2:$C$739,MATCH(C25,EC,0))))</f>
        <v/>
      </c>
      <c r="F25" s="32" t="str">
        <f t="shared" si="1"/>
        <v/>
      </c>
      <c r="G25" s="37"/>
      <c r="H25" s="37"/>
      <c r="I25" s="37"/>
      <c r="J25" s="35"/>
      <c r="K25" s="28"/>
      <c r="L25" s="28"/>
      <c r="M25" s="30"/>
      <c r="N25" s="39">
        <f t="shared" si="2"/>
        <v>0</v>
      </c>
      <c r="P25" s="4" t="str">
        <f t="shared" si="3"/>
        <v/>
      </c>
      <c r="Q25" s="4" t="str">
        <f t="shared" si="4"/>
        <v/>
      </c>
      <c r="R25" s="4" t="str">
        <f t="shared" si="6"/>
        <v>/</v>
      </c>
      <c r="S25" s="4" t="str">
        <f t="shared" si="7"/>
        <v/>
      </c>
      <c r="T25" s="4" t="str">
        <f t="shared" si="5"/>
        <v/>
      </c>
    </row>
    <row r="26" spans="1:20" x14ac:dyDescent="0.35">
      <c r="A26" s="53"/>
      <c r="B26" s="56"/>
      <c r="C26" s="59"/>
      <c r="D26" s="7" t="str">
        <f t="shared" si="0"/>
        <v/>
      </c>
      <c r="E26" s="62" t="str">
        <f>IF(OR(C26="",A26=""),"",IF(A26&lt;Vbld!$G$7,IF(VALUE(RIGHT(T26,2))&lt;50,66,86),INDEX(EC!$C$2:$C$739,MATCH(C26,EC,0))))</f>
        <v/>
      </c>
      <c r="F26" s="32" t="str">
        <f t="shared" si="1"/>
        <v/>
      </c>
      <c r="G26" s="37"/>
      <c r="H26" s="37"/>
      <c r="I26" s="37"/>
      <c r="J26" s="35"/>
      <c r="K26" s="28"/>
      <c r="L26" s="28"/>
      <c r="M26" s="30"/>
      <c r="N26" s="39">
        <f t="shared" si="2"/>
        <v>0</v>
      </c>
      <c r="P26" s="4" t="str">
        <f t="shared" si="3"/>
        <v/>
      </c>
      <c r="Q26" s="4" t="str">
        <f t="shared" si="4"/>
        <v/>
      </c>
      <c r="R26" s="4" t="str">
        <f t="shared" si="6"/>
        <v>/</v>
      </c>
      <c r="S26" s="4" t="str">
        <f t="shared" si="7"/>
        <v/>
      </c>
      <c r="T26" s="4" t="str">
        <f t="shared" si="5"/>
        <v/>
      </c>
    </row>
    <row r="27" spans="1:20" x14ac:dyDescent="0.35">
      <c r="A27" s="53"/>
      <c r="B27" s="56"/>
      <c r="C27" s="59"/>
      <c r="D27" s="7" t="str">
        <f t="shared" si="0"/>
        <v/>
      </c>
      <c r="E27" s="62" t="str">
        <f>IF(OR(C27="",A27=""),"",IF(A27&lt;Vbld!$G$7,IF(VALUE(RIGHT(T27,2))&lt;50,66,86),INDEX(EC!$C$2:$C$739,MATCH(C27,EC,0))))</f>
        <v/>
      </c>
      <c r="F27" s="32" t="str">
        <f t="shared" si="1"/>
        <v/>
      </c>
      <c r="G27" s="37"/>
      <c r="H27" s="37"/>
      <c r="I27" s="37"/>
      <c r="J27" s="35"/>
      <c r="K27" s="28"/>
      <c r="L27" s="28"/>
      <c r="M27" s="30"/>
      <c r="N27" s="39">
        <f t="shared" si="2"/>
        <v>0</v>
      </c>
      <c r="P27" s="4" t="str">
        <f t="shared" si="3"/>
        <v/>
      </c>
      <c r="Q27" s="4" t="str">
        <f t="shared" si="4"/>
        <v/>
      </c>
      <c r="R27" s="4" t="str">
        <f t="shared" si="6"/>
        <v>/</v>
      </c>
      <c r="S27" s="4" t="str">
        <f t="shared" si="7"/>
        <v/>
      </c>
      <c r="T27" s="4" t="str">
        <f t="shared" si="5"/>
        <v/>
      </c>
    </row>
    <row r="28" spans="1:20" x14ac:dyDescent="0.35">
      <c r="A28" s="53"/>
      <c r="B28" s="56"/>
      <c r="C28" s="59"/>
      <c r="D28" s="7" t="str">
        <f t="shared" si="0"/>
        <v/>
      </c>
      <c r="E28" s="62" t="str">
        <f>IF(OR(C28="",A28=""),"",IF(A28&lt;Vbld!$G$7,IF(VALUE(RIGHT(T28,2))&lt;50,66,86),INDEX(EC!$C$2:$C$739,MATCH(C28,EC,0))))</f>
        <v/>
      </c>
      <c r="F28" s="32" t="str">
        <f t="shared" si="1"/>
        <v/>
      </c>
      <c r="G28" s="37"/>
      <c r="H28" s="37"/>
      <c r="I28" s="37"/>
      <c r="J28" s="35"/>
      <c r="K28" s="28"/>
      <c r="L28" s="28"/>
      <c r="M28" s="30"/>
      <c r="N28" s="39">
        <f t="shared" si="2"/>
        <v>0</v>
      </c>
      <c r="P28" s="4" t="str">
        <f t="shared" si="3"/>
        <v/>
      </c>
      <c r="Q28" s="4" t="str">
        <f t="shared" si="4"/>
        <v/>
      </c>
      <c r="R28" s="4" t="str">
        <f t="shared" si="6"/>
        <v>/</v>
      </c>
      <c r="S28" s="4" t="str">
        <f t="shared" si="7"/>
        <v/>
      </c>
      <c r="T28" s="4" t="str">
        <f t="shared" si="5"/>
        <v/>
      </c>
    </row>
    <row r="29" spans="1:20" x14ac:dyDescent="0.35">
      <c r="A29" s="53"/>
      <c r="B29" s="56"/>
      <c r="C29" s="59"/>
      <c r="D29" s="7" t="str">
        <f t="shared" si="0"/>
        <v/>
      </c>
      <c r="E29" s="62" t="str">
        <f>IF(OR(C29="",A29=""),"",IF(A29&lt;Vbld!$G$7,IF(VALUE(RIGHT(T29,2))&lt;50,66,86),INDEX(EC!$C$2:$C$739,MATCH(C29,EC,0))))</f>
        <v/>
      </c>
      <c r="F29" s="32" t="str">
        <f t="shared" si="1"/>
        <v/>
      </c>
      <c r="G29" s="37"/>
      <c r="H29" s="37"/>
      <c r="I29" s="37"/>
      <c r="J29" s="35"/>
      <c r="K29" s="28"/>
      <c r="L29" s="28"/>
      <c r="M29" s="30"/>
      <c r="N29" s="39">
        <f t="shared" si="2"/>
        <v>0</v>
      </c>
      <c r="P29" s="4" t="str">
        <f t="shared" si="3"/>
        <v/>
      </c>
      <c r="Q29" s="4" t="str">
        <f t="shared" si="4"/>
        <v/>
      </c>
      <c r="R29" s="4" t="str">
        <f t="shared" si="6"/>
        <v>/</v>
      </c>
      <c r="S29" s="4" t="str">
        <f t="shared" si="7"/>
        <v/>
      </c>
      <c r="T29" s="4" t="str">
        <f t="shared" si="5"/>
        <v/>
      </c>
    </row>
    <row r="30" spans="1:20" x14ac:dyDescent="0.35">
      <c r="A30" s="53"/>
      <c r="B30" s="56"/>
      <c r="C30" s="59"/>
      <c r="D30" s="7" t="str">
        <f t="shared" si="0"/>
        <v/>
      </c>
      <c r="E30" s="62" t="str">
        <f>IF(OR(C30="",A30=""),"",IF(A30&lt;Vbld!$G$7,IF(VALUE(RIGHT(T30,2))&lt;50,66,86),INDEX(EC!$C$2:$C$739,MATCH(C30,EC,0))))</f>
        <v/>
      </c>
      <c r="F30" s="32" t="str">
        <f t="shared" si="1"/>
        <v/>
      </c>
      <c r="G30" s="37"/>
      <c r="H30" s="37"/>
      <c r="I30" s="37"/>
      <c r="J30" s="35"/>
      <c r="K30" s="28"/>
      <c r="L30" s="28"/>
      <c r="M30" s="30"/>
      <c r="N30" s="39">
        <f t="shared" si="2"/>
        <v>0</v>
      </c>
      <c r="P30" s="4" t="str">
        <f t="shared" si="3"/>
        <v/>
      </c>
      <c r="Q30" s="4" t="str">
        <f t="shared" si="4"/>
        <v/>
      </c>
      <c r="R30" s="4" t="str">
        <f t="shared" si="6"/>
        <v>/</v>
      </c>
      <c r="S30" s="4" t="str">
        <f t="shared" si="7"/>
        <v/>
      </c>
      <c r="T30" s="4" t="str">
        <f t="shared" si="5"/>
        <v/>
      </c>
    </row>
    <row r="31" spans="1:20" x14ac:dyDescent="0.35">
      <c r="A31" s="53"/>
      <c r="B31" s="56"/>
      <c r="C31" s="59"/>
      <c r="D31" s="7" t="str">
        <f t="shared" si="0"/>
        <v/>
      </c>
      <c r="E31" s="62" t="str">
        <f>IF(OR(C31="",A31=""),"",IF(A31&lt;Vbld!$G$7,IF(VALUE(RIGHT(T31,2))&lt;50,66,86),INDEX(EC!$C$2:$C$739,MATCH(C31,EC,0))))</f>
        <v/>
      </c>
      <c r="F31" s="32" t="str">
        <f t="shared" si="1"/>
        <v/>
      </c>
      <c r="G31" s="37"/>
      <c r="H31" s="37"/>
      <c r="I31" s="37"/>
      <c r="J31" s="35"/>
      <c r="K31" s="28"/>
      <c r="L31" s="28"/>
      <c r="M31" s="30"/>
      <c r="N31" s="39">
        <f t="shared" si="2"/>
        <v>0</v>
      </c>
      <c r="P31" s="4" t="str">
        <f t="shared" si="3"/>
        <v/>
      </c>
      <c r="Q31" s="4" t="str">
        <f t="shared" si="4"/>
        <v/>
      </c>
      <c r="R31" s="4" t="str">
        <f t="shared" si="6"/>
        <v>/</v>
      </c>
      <c r="S31" s="4" t="str">
        <f t="shared" si="7"/>
        <v/>
      </c>
      <c r="T31" s="4" t="str">
        <f t="shared" si="5"/>
        <v/>
      </c>
    </row>
    <row r="32" spans="1:20" x14ac:dyDescent="0.35">
      <c r="A32" s="53"/>
      <c r="B32" s="56"/>
      <c r="C32" s="59"/>
      <c r="D32" s="7" t="str">
        <f t="shared" si="0"/>
        <v/>
      </c>
      <c r="E32" s="62" t="str">
        <f>IF(OR(C32="",A32=""),"",IF(A32&lt;Vbld!$G$7,IF(VALUE(RIGHT(T32,2))&lt;50,66,86),INDEX(EC!$C$2:$C$739,MATCH(C32,EC,0))))</f>
        <v/>
      </c>
      <c r="F32" s="32" t="str">
        <f t="shared" si="1"/>
        <v/>
      </c>
      <c r="G32" s="37"/>
      <c r="H32" s="37"/>
      <c r="I32" s="37"/>
      <c r="J32" s="35"/>
      <c r="K32" s="28"/>
      <c r="L32" s="28"/>
      <c r="M32" s="30"/>
      <c r="N32" s="39">
        <f t="shared" si="2"/>
        <v>0</v>
      </c>
      <c r="P32" s="4" t="str">
        <f t="shared" si="3"/>
        <v/>
      </c>
      <c r="Q32" s="4" t="str">
        <f t="shared" si="4"/>
        <v/>
      </c>
      <c r="R32" s="4" t="str">
        <f t="shared" si="6"/>
        <v>/</v>
      </c>
      <c r="S32" s="4" t="str">
        <f t="shared" si="7"/>
        <v/>
      </c>
      <c r="T32" s="4" t="str">
        <f t="shared" si="5"/>
        <v/>
      </c>
    </row>
    <row r="33" spans="1:20" x14ac:dyDescent="0.35">
      <c r="A33" s="53"/>
      <c r="B33" s="56"/>
      <c r="C33" s="59"/>
      <c r="D33" s="7" t="str">
        <f t="shared" si="0"/>
        <v/>
      </c>
      <c r="E33" s="62" t="str">
        <f>IF(OR(C33="",A33=""),"",IF(A33&lt;Vbld!$G$7,IF(VALUE(RIGHT(T33,2))&lt;50,66,86),INDEX(EC!$C$2:$C$739,MATCH(C33,EC,0))))</f>
        <v/>
      </c>
      <c r="F33" s="32" t="str">
        <f t="shared" si="1"/>
        <v/>
      </c>
      <c r="G33" s="37"/>
      <c r="H33" s="37"/>
      <c r="I33" s="37"/>
      <c r="J33" s="35"/>
      <c r="K33" s="28"/>
      <c r="L33" s="28"/>
      <c r="M33" s="30"/>
      <c r="N33" s="39">
        <f t="shared" si="2"/>
        <v>0</v>
      </c>
      <c r="P33" s="4" t="str">
        <f t="shared" si="3"/>
        <v/>
      </c>
      <c r="Q33" s="4" t="str">
        <f t="shared" si="4"/>
        <v/>
      </c>
      <c r="R33" s="4" t="str">
        <f t="shared" si="6"/>
        <v>/</v>
      </c>
      <c r="S33" s="4" t="str">
        <f t="shared" si="7"/>
        <v/>
      </c>
      <c r="T33" s="4" t="str">
        <f t="shared" si="5"/>
        <v/>
      </c>
    </row>
    <row r="34" spans="1:20" x14ac:dyDescent="0.35">
      <c r="A34" s="53"/>
      <c r="B34" s="56"/>
      <c r="C34" s="59"/>
      <c r="D34" s="7" t="str">
        <f t="shared" si="0"/>
        <v/>
      </c>
      <c r="E34" s="62" t="str">
        <f>IF(OR(C34="",A34=""),"",IF(A34&lt;Vbld!$G$7,IF(VALUE(RIGHT(T34,2))&lt;50,66,86),INDEX(EC!$C$2:$C$739,MATCH(C34,EC,0))))</f>
        <v/>
      </c>
      <c r="F34" s="32" t="str">
        <f t="shared" si="1"/>
        <v/>
      </c>
      <c r="G34" s="37"/>
      <c r="H34" s="37"/>
      <c r="I34" s="37"/>
      <c r="J34" s="35"/>
      <c r="K34" s="28"/>
      <c r="L34" s="28"/>
      <c r="M34" s="30"/>
      <c r="N34" s="39">
        <f t="shared" si="2"/>
        <v>0</v>
      </c>
      <c r="P34" s="4" t="str">
        <f t="shared" si="3"/>
        <v/>
      </c>
      <c r="Q34" s="4" t="str">
        <f t="shared" si="4"/>
        <v/>
      </c>
      <c r="R34" s="4" t="str">
        <f t="shared" si="6"/>
        <v>/</v>
      </c>
      <c r="S34" s="4" t="str">
        <f t="shared" si="7"/>
        <v/>
      </c>
      <c r="T34" s="4" t="str">
        <f t="shared" si="5"/>
        <v/>
      </c>
    </row>
    <row r="35" spans="1:20" x14ac:dyDescent="0.35">
      <c r="A35" s="53"/>
      <c r="B35" s="56"/>
      <c r="C35" s="59"/>
      <c r="D35" s="7" t="str">
        <f t="shared" si="0"/>
        <v/>
      </c>
      <c r="E35" s="62" t="str">
        <f>IF(OR(C35="",A35=""),"",IF(A35&lt;Vbld!$G$7,IF(VALUE(RIGHT(T35,2))&lt;50,66,86),INDEX(EC!$C$2:$C$739,MATCH(C35,EC,0))))</f>
        <v/>
      </c>
      <c r="F35" s="32" t="str">
        <f t="shared" si="1"/>
        <v/>
      </c>
      <c r="G35" s="37"/>
      <c r="H35" s="37"/>
      <c r="I35" s="37"/>
      <c r="J35" s="35"/>
      <c r="K35" s="28"/>
      <c r="L35" s="28"/>
      <c r="M35" s="30"/>
      <c r="N35" s="39">
        <f t="shared" si="2"/>
        <v>0</v>
      </c>
      <c r="P35" s="4" t="str">
        <f t="shared" si="3"/>
        <v/>
      </c>
      <c r="Q35" s="4" t="str">
        <f t="shared" si="4"/>
        <v/>
      </c>
      <c r="R35" s="4" t="str">
        <f t="shared" si="6"/>
        <v>/</v>
      </c>
      <c r="S35" s="4" t="str">
        <f t="shared" si="7"/>
        <v/>
      </c>
      <c r="T35" s="4" t="str">
        <f t="shared" si="5"/>
        <v/>
      </c>
    </row>
    <row r="36" spans="1:20" x14ac:dyDescent="0.35">
      <c r="A36" s="53"/>
      <c r="B36" s="56"/>
      <c r="C36" s="59"/>
      <c r="D36" s="7" t="str">
        <f t="shared" si="0"/>
        <v/>
      </c>
      <c r="E36" s="62" t="str">
        <f>IF(OR(C36="",A36=""),"",IF(A36&lt;Vbld!$G$7,IF(VALUE(RIGHT(T36,2))&lt;50,66,86),INDEX(EC!$C$2:$C$739,MATCH(C36,EC,0))))</f>
        <v/>
      </c>
      <c r="F36" s="32" t="str">
        <f t="shared" si="1"/>
        <v/>
      </c>
      <c r="G36" s="37"/>
      <c r="H36" s="37"/>
      <c r="I36" s="37"/>
      <c r="J36" s="35"/>
      <c r="K36" s="28"/>
      <c r="L36" s="28"/>
      <c r="M36" s="30"/>
      <c r="N36" s="39">
        <f t="shared" si="2"/>
        <v>0</v>
      </c>
      <c r="P36" s="4" t="str">
        <f t="shared" si="3"/>
        <v/>
      </c>
      <c r="Q36" s="4" t="str">
        <f t="shared" si="4"/>
        <v/>
      </c>
      <c r="R36" s="4" t="str">
        <f t="shared" si="6"/>
        <v>/</v>
      </c>
      <c r="S36" s="4" t="str">
        <f t="shared" si="7"/>
        <v/>
      </c>
      <c r="T36" s="4" t="str">
        <f t="shared" si="5"/>
        <v/>
      </c>
    </row>
    <row r="37" spans="1:20" x14ac:dyDescent="0.35">
      <c r="A37" s="53"/>
      <c r="B37" s="56"/>
      <c r="C37" s="59"/>
      <c r="D37" s="7" t="str">
        <f t="shared" si="0"/>
        <v/>
      </c>
      <c r="E37" s="62" t="str">
        <f>IF(OR(C37="",A37=""),"",IF(A37&lt;Vbld!$G$7,IF(VALUE(RIGHT(T37,2))&lt;50,66,86),INDEX(EC!$C$2:$C$739,MATCH(C37,EC,0))))</f>
        <v/>
      </c>
      <c r="F37" s="32" t="str">
        <f t="shared" si="1"/>
        <v/>
      </c>
      <c r="G37" s="37"/>
      <c r="H37" s="37"/>
      <c r="I37" s="37"/>
      <c r="J37" s="35"/>
      <c r="K37" s="28"/>
      <c r="L37" s="28"/>
      <c r="M37" s="30"/>
      <c r="N37" s="39">
        <f t="shared" si="2"/>
        <v>0</v>
      </c>
      <c r="P37" s="4" t="str">
        <f t="shared" si="3"/>
        <v/>
      </c>
      <c r="Q37" s="4" t="str">
        <f t="shared" si="4"/>
        <v/>
      </c>
      <c r="R37" s="4" t="str">
        <f t="shared" si="6"/>
        <v>/</v>
      </c>
      <c r="S37" s="4" t="str">
        <f t="shared" si="7"/>
        <v/>
      </c>
      <c r="T37" s="4" t="str">
        <f t="shared" si="5"/>
        <v/>
      </c>
    </row>
    <row r="38" spans="1:20" x14ac:dyDescent="0.35">
      <c r="A38" s="53"/>
      <c r="B38" s="56"/>
      <c r="C38" s="59"/>
      <c r="D38" s="7" t="str">
        <f t="shared" si="0"/>
        <v/>
      </c>
      <c r="E38" s="62" t="str">
        <f>IF(OR(C38="",A38=""),"",IF(A38&lt;Vbld!$G$7,IF(VALUE(RIGHT(T38,2))&lt;50,66,86),INDEX(EC!$C$2:$C$739,MATCH(C38,EC,0))))</f>
        <v/>
      </c>
      <c r="F38" s="32" t="str">
        <f t="shared" si="1"/>
        <v/>
      </c>
      <c r="G38" s="37"/>
      <c r="H38" s="37"/>
      <c r="I38" s="37"/>
      <c r="J38" s="35"/>
      <c r="K38" s="28"/>
      <c r="L38" s="28"/>
      <c r="M38" s="30"/>
      <c r="N38" s="39">
        <f t="shared" si="2"/>
        <v>0</v>
      </c>
      <c r="P38" s="4" t="str">
        <f t="shared" si="3"/>
        <v/>
      </c>
      <c r="Q38" s="4" t="str">
        <f t="shared" si="4"/>
        <v/>
      </c>
      <c r="R38" s="4" t="str">
        <f t="shared" si="6"/>
        <v>/</v>
      </c>
      <c r="S38" s="4" t="str">
        <f t="shared" si="7"/>
        <v/>
      </c>
      <c r="T38" s="4" t="str">
        <f t="shared" si="5"/>
        <v/>
      </c>
    </row>
    <row r="39" spans="1:20" x14ac:dyDescent="0.35">
      <c r="A39" s="53"/>
      <c r="B39" s="56"/>
      <c r="C39" s="59"/>
      <c r="D39" s="7" t="str">
        <f t="shared" si="0"/>
        <v/>
      </c>
      <c r="E39" s="62" t="str">
        <f>IF(OR(C39="",A39=""),"",IF(A39&lt;Vbld!$G$7,IF(VALUE(RIGHT(T39,2))&lt;50,66,86),INDEX(EC!$C$2:$C$739,MATCH(C39,EC,0))))</f>
        <v/>
      </c>
      <c r="F39" s="32" t="str">
        <f t="shared" si="1"/>
        <v/>
      </c>
      <c r="G39" s="37"/>
      <c r="H39" s="37"/>
      <c r="I39" s="37"/>
      <c r="J39" s="35"/>
      <c r="K39" s="28"/>
      <c r="L39" s="28"/>
      <c r="M39" s="30"/>
      <c r="N39" s="39">
        <f t="shared" si="2"/>
        <v>0</v>
      </c>
      <c r="P39" s="4" t="str">
        <f t="shared" si="3"/>
        <v/>
      </c>
      <c r="Q39" s="4" t="str">
        <f t="shared" si="4"/>
        <v/>
      </c>
      <c r="R39" s="4" t="str">
        <f t="shared" si="6"/>
        <v>/</v>
      </c>
      <c r="S39" s="4" t="str">
        <f t="shared" si="7"/>
        <v/>
      </c>
      <c r="T39" s="4" t="str">
        <f t="shared" si="5"/>
        <v/>
      </c>
    </row>
    <row r="40" spans="1:20" x14ac:dyDescent="0.35">
      <c r="A40" s="53"/>
      <c r="B40" s="56"/>
      <c r="C40" s="59"/>
      <c r="D40" s="7" t="str">
        <f t="shared" si="0"/>
        <v/>
      </c>
      <c r="E40" s="62" t="str">
        <f>IF(OR(C40="",A40=""),"",IF(A40&lt;Vbld!$G$7,IF(VALUE(RIGHT(T40,2))&lt;50,66,86),INDEX(EC!$C$2:$C$739,MATCH(C40,EC,0))))</f>
        <v/>
      </c>
      <c r="F40" s="32" t="str">
        <f t="shared" si="1"/>
        <v/>
      </c>
      <c r="G40" s="37"/>
      <c r="H40" s="37"/>
      <c r="I40" s="37"/>
      <c r="J40" s="35"/>
      <c r="K40" s="28"/>
      <c r="L40" s="28"/>
      <c r="M40" s="30"/>
      <c r="N40" s="39">
        <f t="shared" si="2"/>
        <v>0</v>
      </c>
      <c r="P40" s="4" t="str">
        <f t="shared" si="3"/>
        <v/>
      </c>
      <c r="Q40" s="4" t="str">
        <f t="shared" si="4"/>
        <v/>
      </c>
      <c r="R40" s="4" t="str">
        <f t="shared" si="6"/>
        <v>/</v>
      </c>
      <c r="S40" s="4" t="str">
        <f t="shared" si="7"/>
        <v/>
      </c>
      <c r="T40" s="4" t="str">
        <f t="shared" si="5"/>
        <v/>
      </c>
    </row>
    <row r="41" spans="1:20" x14ac:dyDescent="0.35">
      <c r="A41" s="53"/>
      <c r="B41" s="56"/>
      <c r="C41" s="59"/>
      <c r="D41" s="7" t="str">
        <f t="shared" si="0"/>
        <v/>
      </c>
      <c r="E41" s="62" t="str">
        <f>IF(OR(C41="",A41=""),"",IF(A41&lt;Vbld!$G$7,IF(VALUE(RIGHT(T41,2))&lt;50,66,86),INDEX(EC!$C$2:$C$739,MATCH(C41,EC,0))))</f>
        <v/>
      </c>
      <c r="F41" s="32" t="str">
        <f t="shared" si="1"/>
        <v/>
      </c>
      <c r="G41" s="37"/>
      <c r="H41" s="37"/>
      <c r="I41" s="37"/>
      <c r="J41" s="35"/>
      <c r="K41" s="28"/>
      <c r="L41" s="28"/>
      <c r="M41" s="30"/>
      <c r="N41" s="39">
        <f t="shared" si="2"/>
        <v>0</v>
      </c>
      <c r="P41" s="4" t="str">
        <f t="shared" si="3"/>
        <v/>
      </c>
      <c r="Q41" s="4" t="str">
        <f t="shared" si="4"/>
        <v/>
      </c>
      <c r="R41" s="4" t="str">
        <f t="shared" si="6"/>
        <v>/</v>
      </c>
      <c r="S41" s="4" t="str">
        <f t="shared" si="7"/>
        <v/>
      </c>
      <c r="T41" s="4" t="str">
        <f t="shared" si="5"/>
        <v/>
      </c>
    </row>
    <row r="42" spans="1:20" x14ac:dyDescent="0.35">
      <c r="A42" s="53"/>
      <c r="B42" s="56"/>
      <c r="C42" s="59"/>
      <c r="D42" s="7" t="str">
        <f t="shared" si="0"/>
        <v/>
      </c>
      <c r="E42" s="62" t="str">
        <f>IF(OR(C42="",A42=""),"",IF(A42&lt;Vbld!$G$7,IF(VALUE(RIGHT(T42,2))&lt;50,66,86),INDEX(EC!$C$2:$C$739,MATCH(C42,EC,0))))</f>
        <v/>
      </c>
      <c r="F42" s="32" t="str">
        <f t="shared" si="1"/>
        <v/>
      </c>
      <c r="G42" s="37"/>
      <c r="H42" s="37"/>
      <c r="I42" s="37"/>
      <c r="J42" s="35"/>
      <c r="K42" s="28"/>
      <c r="L42" s="28"/>
      <c r="M42" s="30"/>
      <c r="N42" s="39">
        <f t="shared" si="2"/>
        <v>0</v>
      </c>
      <c r="P42" s="4" t="str">
        <f t="shared" si="3"/>
        <v/>
      </c>
      <c r="Q42" s="4" t="str">
        <f t="shared" si="4"/>
        <v/>
      </c>
      <c r="R42" s="4" t="str">
        <f t="shared" si="6"/>
        <v>/</v>
      </c>
      <c r="S42" s="4" t="str">
        <f t="shared" si="7"/>
        <v/>
      </c>
      <c r="T42" s="4" t="str">
        <f t="shared" si="5"/>
        <v/>
      </c>
    </row>
    <row r="43" spans="1:20" x14ac:dyDescent="0.35">
      <c r="A43" s="53"/>
      <c r="B43" s="56"/>
      <c r="C43" s="59"/>
      <c r="D43" s="7" t="str">
        <f t="shared" si="0"/>
        <v/>
      </c>
      <c r="E43" s="62" t="str">
        <f>IF(OR(C43="",A43=""),"",IF(A43&lt;Vbld!$G$7,IF(VALUE(RIGHT(T43,2))&lt;50,66,86),INDEX(EC!$C$2:$C$739,MATCH(C43,EC,0))))</f>
        <v/>
      </c>
      <c r="F43" s="32" t="str">
        <f t="shared" si="1"/>
        <v/>
      </c>
      <c r="G43" s="37"/>
      <c r="H43" s="37"/>
      <c r="I43" s="37"/>
      <c r="J43" s="35"/>
      <c r="K43" s="28"/>
      <c r="L43" s="28"/>
      <c r="M43" s="30"/>
      <c r="N43" s="39">
        <f t="shared" si="2"/>
        <v>0</v>
      </c>
      <c r="P43" s="4" t="str">
        <f t="shared" si="3"/>
        <v/>
      </c>
      <c r="Q43" s="4" t="str">
        <f t="shared" si="4"/>
        <v/>
      </c>
      <c r="R43" s="4" t="str">
        <f t="shared" si="6"/>
        <v>/</v>
      </c>
      <c r="S43" s="4" t="str">
        <f t="shared" si="7"/>
        <v/>
      </c>
      <c r="T43" s="4" t="str">
        <f t="shared" si="5"/>
        <v/>
      </c>
    </row>
    <row r="44" spans="1:20" x14ac:dyDescent="0.35">
      <c r="A44" s="53"/>
      <c r="B44" s="56"/>
      <c r="C44" s="59"/>
      <c r="D44" s="7" t="str">
        <f t="shared" si="0"/>
        <v/>
      </c>
      <c r="E44" s="62" t="str">
        <f>IF(OR(C44="",A44=""),"",IF(A44&lt;Vbld!$G$7,IF(VALUE(RIGHT(T44,2))&lt;50,66,86),INDEX(EC!$C$2:$C$739,MATCH(C44,EC,0))))</f>
        <v/>
      </c>
      <c r="F44" s="32" t="str">
        <f t="shared" si="1"/>
        <v/>
      </c>
      <c r="G44" s="37"/>
      <c r="H44" s="37"/>
      <c r="I44" s="37"/>
      <c r="J44" s="35"/>
      <c r="K44" s="28"/>
      <c r="L44" s="28"/>
      <c r="M44" s="30"/>
      <c r="N44" s="39">
        <f t="shared" si="2"/>
        <v>0</v>
      </c>
      <c r="P44" s="4" t="str">
        <f t="shared" si="3"/>
        <v/>
      </c>
      <c r="Q44" s="4" t="str">
        <f t="shared" si="4"/>
        <v/>
      </c>
      <c r="R44" s="4" t="str">
        <f t="shared" si="6"/>
        <v>/</v>
      </c>
      <c r="S44" s="4" t="str">
        <f t="shared" si="7"/>
        <v/>
      </c>
      <c r="T44" s="4" t="str">
        <f t="shared" si="5"/>
        <v/>
      </c>
    </row>
    <row r="45" spans="1:20" x14ac:dyDescent="0.35">
      <c r="A45" s="53"/>
      <c r="B45" s="56"/>
      <c r="C45" s="59"/>
      <c r="D45" s="7" t="str">
        <f t="shared" si="0"/>
        <v/>
      </c>
      <c r="E45" s="62" t="str">
        <f>IF(OR(C45="",A45=""),"",IF(A45&lt;Vbld!$G$7,IF(VALUE(RIGHT(T45,2))&lt;50,66,86),INDEX(EC!$C$2:$C$739,MATCH(C45,EC,0))))</f>
        <v/>
      </c>
      <c r="F45" s="32" t="str">
        <f t="shared" si="1"/>
        <v/>
      </c>
      <c r="G45" s="37"/>
      <c r="H45" s="37"/>
      <c r="I45" s="37"/>
      <c r="J45" s="35"/>
      <c r="K45" s="28"/>
      <c r="L45" s="28"/>
      <c r="M45" s="30"/>
      <c r="N45" s="39">
        <f t="shared" si="2"/>
        <v>0</v>
      </c>
      <c r="P45" s="4" t="str">
        <f t="shared" si="3"/>
        <v/>
      </c>
      <c r="Q45" s="4" t="str">
        <f t="shared" si="4"/>
        <v/>
      </c>
      <c r="R45" s="4" t="str">
        <f t="shared" si="6"/>
        <v>/</v>
      </c>
      <c r="S45" s="4" t="str">
        <f t="shared" si="7"/>
        <v/>
      </c>
      <c r="T45" s="4" t="str">
        <f t="shared" si="5"/>
        <v/>
      </c>
    </row>
    <row r="46" spans="1:20" x14ac:dyDescent="0.35">
      <c r="A46" s="53"/>
      <c r="B46" s="56"/>
      <c r="C46" s="59"/>
      <c r="D46" s="7" t="str">
        <f t="shared" si="0"/>
        <v/>
      </c>
      <c r="E46" s="62" t="str">
        <f>IF(OR(C46="",A46=""),"",IF(A46&lt;Vbld!$G$7,IF(VALUE(RIGHT(T46,2))&lt;50,66,86),INDEX(EC!$C$2:$C$739,MATCH(C46,EC,0))))</f>
        <v/>
      </c>
      <c r="F46" s="32" t="str">
        <f t="shared" si="1"/>
        <v/>
      </c>
      <c r="G46" s="37"/>
      <c r="H46" s="37"/>
      <c r="I46" s="37"/>
      <c r="J46" s="35"/>
      <c r="K46" s="28"/>
      <c r="L46" s="28"/>
      <c r="M46" s="30"/>
      <c r="N46" s="39">
        <f t="shared" si="2"/>
        <v>0</v>
      </c>
      <c r="P46" s="4" t="str">
        <f t="shared" si="3"/>
        <v/>
      </c>
      <c r="Q46" s="4" t="str">
        <f t="shared" si="4"/>
        <v/>
      </c>
      <c r="R46" s="4" t="str">
        <f t="shared" si="6"/>
        <v>/</v>
      </c>
      <c r="S46" s="4" t="str">
        <f t="shared" si="7"/>
        <v/>
      </c>
      <c r="T46" s="4" t="str">
        <f t="shared" si="5"/>
        <v/>
      </c>
    </row>
    <row r="47" spans="1:20" x14ac:dyDescent="0.35">
      <c r="A47" s="53"/>
      <c r="B47" s="56"/>
      <c r="C47" s="59"/>
      <c r="D47" s="7" t="str">
        <f t="shared" si="0"/>
        <v/>
      </c>
      <c r="E47" s="62" t="str">
        <f>IF(OR(C47="",A47=""),"",IF(A47&lt;Vbld!$G$7,IF(VALUE(RIGHT(T47,2))&lt;50,66,86),INDEX(EC!$C$2:$C$739,MATCH(C47,EC,0))))</f>
        <v/>
      </c>
      <c r="F47" s="32" t="str">
        <f t="shared" si="1"/>
        <v/>
      </c>
      <c r="G47" s="37"/>
      <c r="H47" s="37"/>
      <c r="I47" s="37"/>
      <c r="J47" s="35"/>
      <c r="K47" s="28"/>
      <c r="L47" s="28"/>
      <c r="M47" s="30"/>
      <c r="N47" s="39">
        <f t="shared" si="2"/>
        <v>0</v>
      </c>
      <c r="P47" s="4" t="str">
        <f t="shared" si="3"/>
        <v/>
      </c>
      <c r="Q47" s="4" t="str">
        <f t="shared" si="4"/>
        <v/>
      </c>
      <c r="R47" s="4" t="str">
        <f t="shared" si="6"/>
        <v>/</v>
      </c>
      <c r="S47" s="4" t="str">
        <f t="shared" si="7"/>
        <v/>
      </c>
      <c r="T47" s="4" t="str">
        <f t="shared" si="5"/>
        <v/>
      </c>
    </row>
    <row r="48" spans="1:20" x14ac:dyDescent="0.35">
      <c r="A48" s="53"/>
      <c r="B48" s="56"/>
      <c r="C48" s="59"/>
      <c r="D48" s="7" t="str">
        <f t="shared" si="0"/>
        <v/>
      </c>
      <c r="E48" s="62" t="str">
        <f>IF(OR(C48="",A48=""),"",IF(A48&lt;Vbld!$G$7,IF(VALUE(RIGHT(T48,2))&lt;50,66,86),INDEX(EC!$C$2:$C$739,MATCH(C48,EC,0))))</f>
        <v/>
      </c>
      <c r="F48" s="32" t="str">
        <f t="shared" si="1"/>
        <v/>
      </c>
      <c r="G48" s="37"/>
      <c r="H48" s="37"/>
      <c r="I48" s="37"/>
      <c r="J48" s="35"/>
      <c r="K48" s="28"/>
      <c r="L48" s="28"/>
      <c r="M48" s="30"/>
      <c r="N48" s="39">
        <f t="shared" si="2"/>
        <v>0</v>
      </c>
      <c r="P48" s="4" t="str">
        <f t="shared" si="3"/>
        <v/>
      </c>
      <c r="Q48" s="4" t="str">
        <f t="shared" si="4"/>
        <v/>
      </c>
      <c r="R48" s="4" t="str">
        <f t="shared" si="6"/>
        <v>/</v>
      </c>
      <c r="S48" s="4" t="str">
        <f t="shared" si="7"/>
        <v/>
      </c>
      <c r="T48" s="4" t="str">
        <f t="shared" si="5"/>
        <v/>
      </c>
    </row>
    <row r="49" spans="1:20" x14ac:dyDescent="0.35">
      <c r="A49" s="53"/>
      <c r="B49" s="56"/>
      <c r="C49" s="59"/>
      <c r="D49" s="7" t="str">
        <f t="shared" si="0"/>
        <v/>
      </c>
      <c r="E49" s="62" t="str">
        <f>IF(OR(C49="",A49=""),"",IF(A49&lt;Vbld!$G$7,IF(VALUE(RIGHT(T49,2))&lt;50,66,86),INDEX(EC!$C$2:$C$739,MATCH(C49,EC,0))))</f>
        <v/>
      </c>
      <c r="F49" s="32" t="str">
        <f t="shared" si="1"/>
        <v/>
      </c>
      <c r="G49" s="37"/>
      <c r="H49" s="37"/>
      <c r="I49" s="37"/>
      <c r="J49" s="35"/>
      <c r="K49" s="28"/>
      <c r="L49" s="28"/>
      <c r="M49" s="30"/>
      <c r="N49" s="39">
        <f t="shared" si="2"/>
        <v>0</v>
      </c>
      <c r="P49" s="4" t="str">
        <f t="shared" si="3"/>
        <v/>
      </c>
      <c r="Q49" s="4" t="str">
        <f t="shared" si="4"/>
        <v/>
      </c>
      <c r="R49" s="4" t="str">
        <f t="shared" si="6"/>
        <v>/</v>
      </c>
      <c r="S49" s="4" t="str">
        <f t="shared" si="7"/>
        <v/>
      </c>
      <c r="T49" s="4" t="str">
        <f t="shared" si="5"/>
        <v/>
      </c>
    </row>
    <row r="50" spans="1:20" x14ac:dyDescent="0.35">
      <c r="A50" s="53"/>
      <c r="B50" s="56"/>
      <c r="C50" s="59"/>
      <c r="D50" s="7" t="str">
        <f t="shared" si="0"/>
        <v/>
      </c>
      <c r="E50" s="62" t="str">
        <f>IF(OR(C50="",A50=""),"",IF(A50&lt;Vbld!$G$7,IF(VALUE(RIGHT(T50,2))&lt;50,66,86),INDEX(EC!$C$2:$C$739,MATCH(C50,EC,0))))</f>
        <v/>
      </c>
      <c r="F50" s="32" t="str">
        <f t="shared" si="1"/>
        <v/>
      </c>
      <c r="G50" s="37"/>
      <c r="H50" s="37"/>
      <c r="I50" s="37"/>
      <c r="J50" s="35"/>
      <c r="K50" s="28"/>
      <c r="L50" s="28"/>
      <c r="M50" s="30"/>
      <c r="N50" s="39">
        <f t="shared" si="2"/>
        <v>0</v>
      </c>
      <c r="P50" s="4" t="str">
        <f t="shared" si="3"/>
        <v/>
      </c>
      <c r="Q50" s="4" t="str">
        <f t="shared" si="4"/>
        <v/>
      </c>
      <c r="R50" s="4" t="str">
        <f t="shared" si="6"/>
        <v>/</v>
      </c>
      <c r="S50" s="4" t="str">
        <f t="shared" si="7"/>
        <v/>
      </c>
      <c r="T50" s="4" t="str">
        <f t="shared" si="5"/>
        <v/>
      </c>
    </row>
    <row r="51" spans="1:20" x14ac:dyDescent="0.35">
      <c r="A51" s="53"/>
      <c r="B51" s="56"/>
      <c r="C51" s="59"/>
      <c r="D51" s="7" t="str">
        <f t="shared" si="0"/>
        <v/>
      </c>
      <c r="E51" s="62" t="str">
        <f>IF(OR(C51="",A51=""),"",IF(A51&lt;Vbld!$G$7,IF(VALUE(RIGHT(T51,2))&lt;50,66,86),INDEX(EC!$C$2:$C$739,MATCH(C51,EC,0))))</f>
        <v/>
      </c>
      <c r="F51" s="32" t="str">
        <f t="shared" si="1"/>
        <v/>
      </c>
      <c r="G51" s="37"/>
      <c r="H51" s="37"/>
      <c r="I51" s="37"/>
      <c r="J51" s="35"/>
      <c r="K51" s="28"/>
      <c r="L51" s="28"/>
      <c r="M51" s="30"/>
      <c r="N51" s="39">
        <f t="shared" si="2"/>
        <v>0</v>
      </c>
      <c r="P51" s="4" t="str">
        <f t="shared" si="3"/>
        <v/>
      </c>
      <c r="Q51" s="4" t="str">
        <f t="shared" si="4"/>
        <v/>
      </c>
      <c r="R51" s="4" t="str">
        <f t="shared" si="6"/>
        <v>/</v>
      </c>
      <c r="S51" s="4" t="str">
        <f t="shared" si="7"/>
        <v/>
      </c>
      <c r="T51" s="4" t="str">
        <f t="shared" si="5"/>
        <v/>
      </c>
    </row>
    <row r="52" spans="1:20" x14ac:dyDescent="0.35">
      <c r="A52" s="53"/>
      <c r="B52" s="56"/>
      <c r="C52" s="59"/>
      <c r="D52" s="7" t="str">
        <f t="shared" si="0"/>
        <v/>
      </c>
      <c r="E52" s="62" t="str">
        <f>IF(OR(C52="",A52=""),"",IF(A52&lt;Vbld!$G$7,IF(VALUE(RIGHT(T52,2))&lt;50,66,86),INDEX(EC!$C$2:$C$739,MATCH(C52,EC,0))))</f>
        <v/>
      </c>
      <c r="F52" s="32" t="str">
        <f t="shared" si="1"/>
        <v/>
      </c>
      <c r="G52" s="37"/>
      <c r="H52" s="37"/>
      <c r="I52" s="37"/>
      <c r="J52" s="35"/>
      <c r="K52" s="28"/>
      <c r="L52" s="28"/>
      <c r="M52" s="30"/>
      <c r="N52" s="39">
        <f t="shared" si="2"/>
        <v>0</v>
      </c>
      <c r="P52" s="4" t="str">
        <f t="shared" si="3"/>
        <v/>
      </c>
      <c r="Q52" s="4" t="str">
        <f t="shared" si="4"/>
        <v/>
      </c>
      <c r="R52" s="4" t="str">
        <f t="shared" si="6"/>
        <v>/</v>
      </c>
      <c r="S52" s="4" t="str">
        <f t="shared" si="7"/>
        <v/>
      </c>
      <c r="T52" s="4" t="str">
        <f t="shared" si="5"/>
        <v/>
      </c>
    </row>
    <row r="53" spans="1:20" x14ac:dyDescent="0.35">
      <c r="A53" s="53"/>
      <c r="B53" s="56"/>
      <c r="C53" s="59"/>
      <c r="D53" s="7" t="str">
        <f t="shared" si="0"/>
        <v/>
      </c>
      <c r="E53" s="62" t="str">
        <f>IF(OR(C53="",A53=""),"",IF(A53&lt;Vbld!$G$7,IF(VALUE(RIGHT(T53,2))&lt;50,66,86),INDEX(EC!$C$2:$C$739,MATCH(C53,EC,0))))</f>
        <v/>
      </c>
      <c r="F53" s="32" t="str">
        <f t="shared" si="1"/>
        <v/>
      </c>
      <c r="G53" s="37"/>
      <c r="H53" s="37"/>
      <c r="I53" s="37"/>
      <c r="J53" s="35"/>
      <c r="K53" s="28"/>
      <c r="L53" s="28"/>
      <c r="M53" s="30"/>
      <c r="N53" s="39">
        <f t="shared" si="2"/>
        <v>0</v>
      </c>
      <c r="P53" s="4" t="str">
        <f t="shared" si="3"/>
        <v/>
      </c>
      <c r="Q53" s="4" t="str">
        <f t="shared" si="4"/>
        <v/>
      </c>
      <c r="R53" s="4" t="str">
        <f t="shared" si="6"/>
        <v>/</v>
      </c>
      <c r="S53" s="4" t="str">
        <f t="shared" si="7"/>
        <v/>
      </c>
      <c r="T53" s="4" t="str">
        <f t="shared" si="5"/>
        <v/>
      </c>
    </row>
    <row r="54" spans="1:20" x14ac:dyDescent="0.35">
      <c r="A54" s="53"/>
      <c r="B54" s="56"/>
      <c r="C54" s="59"/>
      <c r="D54" s="7" t="str">
        <f t="shared" si="0"/>
        <v/>
      </c>
      <c r="E54" s="62" t="str">
        <f>IF(OR(C54="",A54=""),"",IF(A54&lt;Vbld!$G$7,IF(VALUE(RIGHT(T54,2))&lt;50,66,86),INDEX(EC!$C$2:$C$739,MATCH(C54,EC,0))))</f>
        <v/>
      </c>
      <c r="F54" s="32" t="str">
        <f t="shared" si="1"/>
        <v/>
      </c>
      <c r="G54" s="37"/>
      <c r="H54" s="37"/>
      <c r="I54" s="37"/>
      <c r="J54" s="35"/>
      <c r="K54" s="28"/>
      <c r="L54" s="28"/>
      <c r="M54" s="30"/>
      <c r="N54" s="39">
        <f t="shared" si="2"/>
        <v>0</v>
      </c>
      <c r="P54" s="4" t="str">
        <f t="shared" si="3"/>
        <v/>
      </c>
      <c r="Q54" s="4" t="str">
        <f t="shared" si="4"/>
        <v/>
      </c>
      <c r="R54" s="4" t="str">
        <f t="shared" si="6"/>
        <v>/</v>
      </c>
      <c r="S54" s="4" t="str">
        <f t="shared" si="7"/>
        <v/>
      </c>
      <c r="T54" s="4" t="str">
        <f t="shared" si="5"/>
        <v/>
      </c>
    </row>
    <row r="55" spans="1:20" x14ac:dyDescent="0.35">
      <c r="A55" s="53"/>
      <c r="B55" s="56"/>
      <c r="C55" s="59"/>
      <c r="D55" s="7" t="str">
        <f t="shared" si="0"/>
        <v/>
      </c>
      <c r="E55" s="62" t="str">
        <f>IF(OR(C55="",A55=""),"",IF(A55&lt;Vbld!$G$7,IF(VALUE(RIGHT(T55,2))&lt;50,66,86),INDEX(EC!$C$2:$C$739,MATCH(C55,EC,0))))</f>
        <v/>
      </c>
      <c r="F55" s="32" t="str">
        <f t="shared" si="1"/>
        <v/>
      </c>
      <c r="G55" s="37"/>
      <c r="H55" s="37"/>
      <c r="I55" s="37"/>
      <c r="J55" s="35"/>
      <c r="K55" s="28"/>
      <c r="L55" s="28"/>
      <c r="M55" s="30"/>
      <c r="N55" s="39">
        <f t="shared" si="2"/>
        <v>0</v>
      </c>
      <c r="P55" s="4" t="str">
        <f t="shared" si="3"/>
        <v/>
      </c>
      <c r="Q55" s="4" t="str">
        <f t="shared" si="4"/>
        <v/>
      </c>
      <c r="R55" s="4" t="str">
        <f t="shared" si="6"/>
        <v>/</v>
      </c>
      <c r="S55" s="4" t="str">
        <f t="shared" si="7"/>
        <v/>
      </c>
      <c r="T55" s="4" t="str">
        <f t="shared" si="5"/>
        <v/>
      </c>
    </row>
    <row r="56" spans="1:20" x14ac:dyDescent="0.35">
      <c r="A56" s="53"/>
      <c r="B56" s="56"/>
      <c r="C56" s="59"/>
      <c r="D56" s="7" t="str">
        <f t="shared" si="0"/>
        <v/>
      </c>
      <c r="E56" s="62" t="str">
        <f>IF(OR(C56="",A56=""),"",IF(A56&lt;Vbld!$G$7,IF(VALUE(RIGHT(T56,2))&lt;50,66,86),INDEX(EC!$C$2:$C$739,MATCH(C56,EC,0))))</f>
        <v/>
      </c>
      <c r="F56" s="32" t="str">
        <f t="shared" si="1"/>
        <v/>
      </c>
      <c r="G56" s="37"/>
      <c r="H56" s="37"/>
      <c r="I56" s="37"/>
      <c r="J56" s="35"/>
      <c r="K56" s="28"/>
      <c r="L56" s="28"/>
      <c r="M56" s="30"/>
      <c r="N56" s="39">
        <f t="shared" si="2"/>
        <v>0</v>
      </c>
      <c r="P56" s="4" t="str">
        <f t="shared" si="3"/>
        <v/>
      </c>
      <c r="Q56" s="4" t="str">
        <f t="shared" si="4"/>
        <v/>
      </c>
      <c r="R56" s="4" t="str">
        <f t="shared" si="6"/>
        <v>/</v>
      </c>
      <c r="S56" s="4" t="str">
        <f t="shared" si="7"/>
        <v/>
      </c>
      <c r="T56" s="4" t="str">
        <f t="shared" si="5"/>
        <v/>
      </c>
    </row>
    <row r="57" spans="1:20" x14ac:dyDescent="0.35">
      <c r="A57" s="53"/>
      <c r="B57" s="56"/>
      <c r="C57" s="59"/>
      <c r="D57" s="7" t="str">
        <f t="shared" si="0"/>
        <v/>
      </c>
      <c r="E57" s="62" t="str">
        <f>IF(OR(C57="",A57=""),"",IF(A57&lt;Vbld!$G$7,IF(VALUE(RIGHT(T57,2))&lt;50,66,86),INDEX(EC!$C$2:$C$739,MATCH(C57,EC,0))))</f>
        <v/>
      </c>
      <c r="F57" s="32" t="str">
        <f t="shared" si="1"/>
        <v/>
      </c>
      <c r="G57" s="37"/>
      <c r="H57" s="37"/>
      <c r="I57" s="37"/>
      <c r="J57" s="35"/>
      <c r="K57" s="28"/>
      <c r="L57" s="28"/>
      <c r="M57" s="30"/>
      <c r="N57" s="39">
        <f t="shared" si="2"/>
        <v>0</v>
      </c>
      <c r="P57" s="4" t="str">
        <f t="shared" si="3"/>
        <v/>
      </c>
      <c r="Q57" s="4" t="str">
        <f t="shared" si="4"/>
        <v/>
      </c>
      <c r="R57" s="4" t="str">
        <f t="shared" si="6"/>
        <v>/</v>
      </c>
      <c r="S57" s="4" t="str">
        <f t="shared" si="7"/>
        <v/>
      </c>
      <c r="T57" s="4" t="str">
        <f t="shared" si="5"/>
        <v/>
      </c>
    </row>
    <row r="58" spans="1:20" x14ac:dyDescent="0.35">
      <c r="A58" s="53"/>
      <c r="B58" s="56"/>
      <c r="C58" s="59"/>
      <c r="D58" s="7" t="str">
        <f t="shared" si="0"/>
        <v/>
      </c>
      <c r="E58" s="62" t="str">
        <f>IF(OR(C58="",A58=""),"",IF(A58&lt;Vbld!$G$7,IF(VALUE(RIGHT(T58,2))&lt;50,66,86),INDEX(EC!$C$2:$C$739,MATCH(C58,EC,0))))</f>
        <v/>
      </c>
      <c r="F58" s="32" t="str">
        <f t="shared" si="1"/>
        <v/>
      </c>
      <c r="G58" s="37"/>
      <c r="H58" s="37"/>
      <c r="I58" s="37"/>
      <c r="J58" s="35"/>
      <c r="K58" s="28"/>
      <c r="L58" s="28"/>
      <c r="M58" s="30"/>
      <c r="N58" s="39">
        <f t="shared" si="2"/>
        <v>0</v>
      </c>
      <c r="P58" s="4" t="str">
        <f t="shared" si="3"/>
        <v/>
      </c>
      <c r="Q58" s="4" t="str">
        <f t="shared" si="4"/>
        <v/>
      </c>
      <c r="R58" s="4" t="str">
        <f t="shared" si="6"/>
        <v>/</v>
      </c>
      <c r="S58" s="4" t="str">
        <f t="shared" si="7"/>
        <v/>
      </c>
      <c r="T58" s="4" t="str">
        <f t="shared" si="5"/>
        <v/>
      </c>
    </row>
    <row r="59" spans="1:20" x14ac:dyDescent="0.35">
      <c r="A59" s="53"/>
      <c r="B59" s="56"/>
      <c r="C59" s="59"/>
      <c r="D59" s="7" t="str">
        <f t="shared" si="0"/>
        <v/>
      </c>
      <c r="E59" s="62" t="str">
        <f>IF(OR(C59="",A59=""),"",IF(A59&lt;Vbld!$G$7,IF(VALUE(RIGHT(T59,2))&lt;50,66,86),INDEX(EC!$C$2:$C$739,MATCH(C59,EC,0))))</f>
        <v/>
      </c>
      <c r="F59" s="32" t="str">
        <f t="shared" si="1"/>
        <v/>
      </c>
      <c r="G59" s="37"/>
      <c r="H59" s="37"/>
      <c r="I59" s="37"/>
      <c r="J59" s="35"/>
      <c r="K59" s="28"/>
      <c r="L59" s="28"/>
      <c r="M59" s="30"/>
      <c r="N59" s="39">
        <f t="shared" si="2"/>
        <v>0</v>
      </c>
      <c r="P59" s="4" t="str">
        <f t="shared" si="3"/>
        <v/>
      </c>
      <c r="Q59" s="4" t="str">
        <f t="shared" si="4"/>
        <v/>
      </c>
      <c r="R59" s="4" t="str">
        <f t="shared" si="6"/>
        <v>/</v>
      </c>
      <c r="S59" s="4" t="str">
        <f t="shared" si="7"/>
        <v/>
      </c>
      <c r="T59" s="4" t="str">
        <f t="shared" si="5"/>
        <v/>
      </c>
    </row>
    <row r="60" spans="1:20" x14ac:dyDescent="0.35">
      <c r="A60" s="53"/>
      <c r="B60" s="56"/>
      <c r="C60" s="59"/>
      <c r="D60" s="7" t="str">
        <f t="shared" si="0"/>
        <v/>
      </c>
      <c r="E60" s="62" t="str">
        <f>IF(OR(C60="",A60=""),"",IF(A60&lt;Vbld!$G$7,IF(VALUE(RIGHT(T60,2))&lt;50,66,86),INDEX(EC!$C$2:$C$739,MATCH(C60,EC,0))))</f>
        <v/>
      </c>
      <c r="F60" s="32" t="str">
        <f t="shared" si="1"/>
        <v/>
      </c>
      <c r="G60" s="37"/>
      <c r="H60" s="37"/>
      <c r="I60" s="37"/>
      <c r="J60" s="35"/>
      <c r="K60" s="28"/>
      <c r="L60" s="28"/>
      <c r="M60" s="30"/>
      <c r="N60" s="39">
        <f t="shared" si="2"/>
        <v>0</v>
      </c>
      <c r="P60" s="4" t="str">
        <f t="shared" si="3"/>
        <v/>
      </c>
      <c r="Q60" s="4" t="str">
        <f t="shared" si="4"/>
        <v/>
      </c>
      <c r="R60" s="4" t="str">
        <f t="shared" si="6"/>
        <v>/</v>
      </c>
      <c r="S60" s="4" t="str">
        <f t="shared" si="7"/>
        <v/>
      </c>
      <c r="T60" s="4" t="str">
        <f t="shared" si="5"/>
        <v/>
      </c>
    </row>
    <row r="61" spans="1:20" x14ac:dyDescent="0.35">
      <c r="A61" s="53"/>
      <c r="B61" s="56"/>
      <c r="C61" s="59"/>
      <c r="D61" s="7" t="str">
        <f t="shared" si="0"/>
        <v/>
      </c>
      <c r="E61" s="62" t="str">
        <f>IF(OR(C61="",A61=""),"",IF(A61&lt;Vbld!$G$7,IF(VALUE(RIGHT(T61,2))&lt;50,66,86),INDEX(EC!$C$2:$C$739,MATCH(C61,EC,0))))</f>
        <v/>
      </c>
      <c r="F61" s="32" t="str">
        <f t="shared" si="1"/>
        <v/>
      </c>
      <c r="G61" s="37"/>
      <c r="H61" s="37"/>
      <c r="I61" s="37"/>
      <c r="J61" s="35"/>
      <c r="K61" s="28"/>
      <c r="L61" s="28"/>
      <c r="M61" s="30"/>
      <c r="N61" s="39">
        <f t="shared" si="2"/>
        <v>0</v>
      </c>
      <c r="P61" s="4" t="str">
        <f t="shared" si="3"/>
        <v/>
      </c>
      <c r="Q61" s="4" t="str">
        <f t="shared" si="4"/>
        <v/>
      </c>
      <c r="R61" s="4" t="str">
        <f t="shared" si="6"/>
        <v>/</v>
      </c>
      <c r="S61" s="4" t="str">
        <f t="shared" si="7"/>
        <v/>
      </c>
      <c r="T61" s="4" t="str">
        <f t="shared" si="5"/>
        <v/>
      </c>
    </row>
    <row r="62" spans="1:20" x14ac:dyDescent="0.35">
      <c r="A62" s="53"/>
      <c r="B62" s="56"/>
      <c r="C62" s="59"/>
      <c r="D62" s="7" t="str">
        <f t="shared" si="0"/>
        <v/>
      </c>
      <c r="E62" s="62" t="str">
        <f>IF(OR(C62="",A62=""),"",IF(A62&lt;Vbld!$G$7,IF(VALUE(RIGHT(T62,2))&lt;50,66,86),INDEX(EC!$C$2:$C$739,MATCH(C62,EC,0))))</f>
        <v/>
      </c>
      <c r="F62" s="32" t="str">
        <f t="shared" si="1"/>
        <v/>
      </c>
      <c r="G62" s="37"/>
      <c r="H62" s="37"/>
      <c r="I62" s="37"/>
      <c r="J62" s="35"/>
      <c r="K62" s="28"/>
      <c r="L62" s="28"/>
      <c r="M62" s="30"/>
      <c r="N62" s="39">
        <f t="shared" si="2"/>
        <v>0</v>
      </c>
      <c r="P62" s="4" t="str">
        <f t="shared" si="3"/>
        <v/>
      </c>
      <c r="Q62" s="4" t="str">
        <f t="shared" si="4"/>
        <v/>
      </c>
      <c r="R62" s="4" t="str">
        <f t="shared" si="6"/>
        <v>/</v>
      </c>
      <c r="S62" s="4" t="str">
        <f t="shared" si="7"/>
        <v/>
      </c>
      <c r="T62" s="4" t="str">
        <f t="shared" si="5"/>
        <v/>
      </c>
    </row>
    <row r="63" spans="1:20" x14ac:dyDescent="0.35">
      <c r="A63" s="53"/>
      <c r="B63" s="56"/>
      <c r="C63" s="59"/>
      <c r="D63" s="7" t="str">
        <f t="shared" si="0"/>
        <v/>
      </c>
      <c r="E63" s="62" t="str">
        <f>IF(OR(C63="",A63=""),"",IF(A63&lt;Vbld!$G$7,IF(VALUE(RIGHT(T63,2))&lt;50,66,86),INDEX(EC!$C$2:$C$739,MATCH(C63,EC,0))))</f>
        <v/>
      </c>
      <c r="F63" s="32" t="str">
        <f t="shared" si="1"/>
        <v/>
      </c>
      <c r="G63" s="37"/>
      <c r="H63" s="37"/>
      <c r="I63" s="37"/>
      <c r="J63" s="35"/>
      <c r="K63" s="28"/>
      <c r="L63" s="28"/>
      <c r="M63" s="30"/>
      <c r="N63" s="39">
        <f t="shared" si="2"/>
        <v>0</v>
      </c>
      <c r="P63" s="4" t="str">
        <f t="shared" si="3"/>
        <v/>
      </c>
      <c r="Q63" s="4" t="str">
        <f t="shared" si="4"/>
        <v/>
      </c>
      <c r="R63" s="4" t="str">
        <f t="shared" si="6"/>
        <v>/</v>
      </c>
      <c r="S63" s="4" t="str">
        <f t="shared" si="7"/>
        <v/>
      </c>
      <c r="T63" s="4" t="str">
        <f t="shared" si="5"/>
        <v/>
      </c>
    </row>
    <row r="64" spans="1:20" x14ac:dyDescent="0.35">
      <c r="A64" s="53"/>
      <c r="B64" s="56"/>
      <c r="C64" s="59"/>
      <c r="D64" s="7" t="str">
        <f t="shared" si="0"/>
        <v/>
      </c>
      <c r="E64" s="62" t="str">
        <f>IF(OR(C64="",A64=""),"",IF(A64&lt;Vbld!$G$7,IF(VALUE(RIGHT(T64,2))&lt;50,66,86),INDEX(EC!$C$2:$C$739,MATCH(C64,EC,0))))</f>
        <v/>
      </c>
      <c r="F64" s="32" t="str">
        <f t="shared" si="1"/>
        <v/>
      </c>
      <c r="G64" s="37"/>
      <c r="H64" s="37"/>
      <c r="I64" s="37"/>
      <c r="J64" s="35"/>
      <c r="K64" s="28"/>
      <c r="L64" s="28"/>
      <c r="M64" s="30"/>
      <c r="N64" s="39">
        <f t="shared" si="2"/>
        <v>0</v>
      </c>
      <c r="P64" s="4" t="str">
        <f t="shared" si="3"/>
        <v/>
      </c>
      <c r="Q64" s="4" t="str">
        <f t="shared" si="4"/>
        <v/>
      </c>
      <c r="R64" s="4" t="str">
        <f t="shared" si="6"/>
        <v>/</v>
      </c>
      <c r="S64" s="4" t="str">
        <f t="shared" si="7"/>
        <v/>
      </c>
      <c r="T64" s="4" t="str">
        <f t="shared" si="5"/>
        <v/>
      </c>
    </row>
    <row r="65" spans="1:20" x14ac:dyDescent="0.35">
      <c r="A65" s="53"/>
      <c r="B65" s="56"/>
      <c r="C65" s="59"/>
      <c r="D65" s="7" t="str">
        <f t="shared" si="0"/>
        <v/>
      </c>
      <c r="E65" s="62" t="str">
        <f>IF(OR(C65="",A65=""),"",IF(A65&lt;Vbld!$G$7,IF(VALUE(RIGHT(T65,2))&lt;50,66,86),INDEX(EC!$C$2:$C$739,MATCH(C65,EC,0))))</f>
        <v/>
      </c>
      <c r="F65" s="32" t="str">
        <f t="shared" si="1"/>
        <v/>
      </c>
      <c r="G65" s="37"/>
      <c r="H65" s="37"/>
      <c r="I65" s="37"/>
      <c r="J65" s="35"/>
      <c r="K65" s="28"/>
      <c r="L65" s="28"/>
      <c r="M65" s="30"/>
      <c r="N65" s="39">
        <f t="shared" si="2"/>
        <v>0</v>
      </c>
      <c r="P65" s="4" t="str">
        <f t="shared" si="3"/>
        <v/>
      </c>
      <c r="Q65" s="4" t="str">
        <f t="shared" si="4"/>
        <v/>
      </c>
      <c r="R65" s="4" t="str">
        <f t="shared" si="6"/>
        <v>/</v>
      </c>
      <c r="S65" s="4" t="str">
        <f t="shared" si="7"/>
        <v/>
      </c>
      <c r="T65" s="4" t="str">
        <f t="shared" si="5"/>
        <v/>
      </c>
    </row>
    <row r="66" spans="1:20" x14ac:dyDescent="0.35">
      <c r="A66" s="53"/>
      <c r="B66" s="56"/>
      <c r="C66" s="59"/>
      <c r="D66" s="7" t="str">
        <f t="shared" si="0"/>
        <v/>
      </c>
      <c r="E66" s="62" t="str">
        <f>IF(OR(C66="",A66=""),"",IF(A66&lt;Vbld!$G$7,IF(VALUE(RIGHT(T66,2))&lt;50,66,86),INDEX(EC!$C$2:$C$739,MATCH(C66,EC,0))))</f>
        <v/>
      </c>
      <c r="F66" s="32" t="str">
        <f t="shared" si="1"/>
        <v/>
      </c>
      <c r="G66" s="37"/>
      <c r="H66" s="37"/>
      <c r="I66" s="37"/>
      <c r="J66" s="35"/>
      <c r="K66" s="28"/>
      <c r="L66" s="28"/>
      <c r="M66" s="30"/>
      <c r="N66" s="39">
        <f t="shared" si="2"/>
        <v>0</v>
      </c>
      <c r="P66" s="4" t="str">
        <f t="shared" si="3"/>
        <v/>
      </c>
      <c r="Q66" s="4" t="str">
        <f t="shared" si="4"/>
        <v/>
      </c>
      <c r="R66" s="4" t="str">
        <f t="shared" si="6"/>
        <v>/</v>
      </c>
      <c r="S66" s="4" t="str">
        <f t="shared" si="7"/>
        <v/>
      </c>
      <c r="T66" s="4" t="str">
        <f t="shared" si="5"/>
        <v/>
      </c>
    </row>
    <row r="67" spans="1:20" x14ac:dyDescent="0.35">
      <c r="A67" s="53"/>
      <c r="B67" s="56"/>
      <c r="C67" s="59"/>
      <c r="D67" s="7" t="str">
        <f t="shared" si="0"/>
        <v/>
      </c>
      <c r="E67" s="62" t="str">
        <f>IF(OR(C67="",A67=""),"",IF(A67&lt;Vbld!$G$7,IF(VALUE(RIGHT(T67,2))&lt;50,66,86),INDEX(EC!$C$2:$C$739,MATCH(C67,EC,0))))</f>
        <v/>
      </c>
      <c r="F67" s="32" t="str">
        <f t="shared" si="1"/>
        <v/>
      </c>
      <c r="G67" s="37"/>
      <c r="H67" s="37"/>
      <c r="I67" s="37"/>
      <c r="J67" s="35"/>
      <c r="K67" s="28"/>
      <c r="L67" s="28"/>
      <c r="M67" s="30"/>
      <c r="N67" s="39">
        <f t="shared" si="2"/>
        <v>0</v>
      </c>
      <c r="P67" s="4" t="str">
        <f t="shared" si="3"/>
        <v/>
      </c>
      <c r="Q67" s="4" t="str">
        <f t="shared" si="4"/>
        <v/>
      </c>
      <c r="R67" s="4" t="str">
        <f t="shared" si="6"/>
        <v>/</v>
      </c>
      <c r="S67" s="4" t="str">
        <f t="shared" si="7"/>
        <v/>
      </c>
      <c r="T67" s="4" t="str">
        <f t="shared" si="5"/>
        <v/>
      </c>
    </row>
    <row r="68" spans="1:20" x14ac:dyDescent="0.35">
      <c r="A68" s="53"/>
      <c r="B68" s="56"/>
      <c r="C68" s="59"/>
      <c r="D68" s="7" t="str">
        <f t="shared" si="0"/>
        <v/>
      </c>
      <c r="E68" s="62" t="str">
        <f>IF(OR(C68="",A68=""),"",IF(A68&lt;Vbld!$G$7,IF(VALUE(RIGHT(T68,2))&lt;50,66,86),INDEX(EC!$C$2:$C$739,MATCH(C68,EC,0))))</f>
        <v/>
      </c>
      <c r="F68" s="32" t="str">
        <f t="shared" si="1"/>
        <v/>
      </c>
      <c r="G68" s="37"/>
      <c r="H68" s="37"/>
      <c r="I68" s="37"/>
      <c r="J68" s="35"/>
      <c r="K68" s="28"/>
      <c r="L68" s="28"/>
      <c r="M68" s="30"/>
      <c r="N68" s="39">
        <f t="shared" si="2"/>
        <v>0</v>
      </c>
      <c r="P68" s="4" t="str">
        <f t="shared" si="3"/>
        <v/>
      </c>
      <c r="Q68" s="4" t="str">
        <f t="shared" si="4"/>
        <v/>
      </c>
      <c r="R68" s="4" t="str">
        <f t="shared" si="6"/>
        <v>/</v>
      </c>
      <c r="S68" s="4" t="str">
        <f t="shared" si="7"/>
        <v/>
      </c>
      <c r="T68" s="4" t="str">
        <f t="shared" si="5"/>
        <v/>
      </c>
    </row>
    <row r="69" spans="1:20" x14ac:dyDescent="0.35">
      <c r="A69" s="53"/>
      <c r="B69" s="56"/>
      <c r="C69" s="59"/>
      <c r="D69" s="7" t="str">
        <f t="shared" ref="D69:D132" si="8">IF(OR(B69="",C69=""),"",IF(LEN(C69)=5,CONCATENATE(B69,"/",LEFT(C69,3),"-",RIGHT(C69,2)),CONCATENATE(B69,"/",LEFT(C69,3),"-",MID(C69,4,2),RIGHT(C69,3))))</f>
        <v/>
      </c>
      <c r="E69" s="62" t="str">
        <f>IF(OR(C69="",A69=""),"",IF(A69&lt;Vbld!$G$7,IF(VALUE(RIGHT(T69,2))&lt;50,66,86),INDEX(EC!$C$2:$C$739,MATCH(C69,EC,0))))</f>
        <v/>
      </c>
      <c r="F69" s="32" t="str">
        <f t="shared" ref="F69:F132" si="9">IF(C69="","",INDEX(OmEC,MATCH(C69,EC,0)))</f>
        <v/>
      </c>
      <c r="G69" s="37"/>
      <c r="H69" s="37"/>
      <c r="I69" s="37"/>
      <c r="J69" s="35"/>
      <c r="K69" s="28"/>
      <c r="L69" s="28"/>
      <c r="M69" s="30"/>
      <c r="N69" s="39">
        <f t="shared" ref="N69:N132" si="10">SUM(I69:M69)</f>
        <v>0</v>
      </c>
      <c r="P69" s="4" t="str">
        <f t="shared" ref="P69:P132" si="11">LEFT(C69,3)</f>
        <v/>
      </c>
      <c r="Q69" s="4" t="str">
        <f t="shared" ref="Q69:Q132" si="12">IF(C69="","",IF(VALUE(RIGHT(T69,2))&lt;50,"G","B"))</f>
        <v/>
      </c>
      <c r="R69" s="4" t="str">
        <f t="shared" si="6"/>
        <v>/</v>
      </c>
      <c r="S69" s="4" t="str">
        <f t="shared" si="7"/>
        <v/>
      </c>
      <c r="T69" s="4" t="str">
        <f t="shared" ref="T69:T132" si="13">LEFT(C69,5)</f>
        <v/>
      </c>
    </row>
    <row r="70" spans="1:20" x14ac:dyDescent="0.35">
      <c r="A70" s="53"/>
      <c r="B70" s="56"/>
      <c r="C70" s="59"/>
      <c r="D70" s="7" t="str">
        <f t="shared" si="8"/>
        <v/>
      </c>
      <c r="E70" s="62" t="str">
        <f>IF(OR(C70="",A70=""),"",IF(A70&lt;Vbld!$G$7,IF(VALUE(RIGHT(T70,2))&lt;50,66,86),INDEX(EC!$C$2:$C$739,MATCH(C70,EC,0))))</f>
        <v/>
      </c>
      <c r="F70" s="32" t="str">
        <f t="shared" si="9"/>
        <v/>
      </c>
      <c r="G70" s="37"/>
      <c r="H70" s="37"/>
      <c r="I70" s="37"/>
      <c r="J70" s="35"/>
      <c r="K70" s="28"/>
      <c r="L70" s="28"/>
      <c r="M70" s="30"/>
      <c r="N70" s="39">
        <f t="shared" si="10"/>
        <v>0</v>
      </c>
      <c r="P70" s="4" t="str">
        <f t="shared" si="11"/>
        <v/>
      </c>
      <c r="Q70" s="4" t="str">
        <f t="shared" si="12"/>
        <v/>
      </c>
      <c r="R70" s="4" t="str">
        <f t="shared" ref="R70:R133" si="14">CONCATENATE(D70,"/",A70)</f>
        <v>/</v>
      </c>
      <c r="S70" s="4" t="str">
        <f t="shared" ref="S70:S133" si="15">IF(B70="","",LEFT(B70,3))</f>
        <v/>
      </c>
      <c r="T70" s="4" t="str">
        <f t="shared" si="13"/>
        <v/>
      </c>
    </row>
    <row r="71" spans="1:20" x14ac:dyDescent="0.35">
      <c r="A71" s="53"/>
      <c r="B71" s="56"/>
      <c r="C71" s="59"/>
      <c r="D71" s="7" t="str">
        <f t="shared" si="8"/>
        <v/>
      </c>
      <c r="E71" s="62" t="str">
        <f>IF(OR(C71="",A71=""),"",IF(A71&lt;Vbld!$G$7,IF(VALUE(RIGHT(T71,2))&lt;50,66,86),INDEX(EC!$C$2:$C$739,MATCH(C71,EC,0))))</f>
        <v/>
      </c>
      <c r="F71" s="32" t="str">
        <f t="shared" si="9"/>
        <v/>
      </c>
      <c r="G71" s="37"/>
      <c r="H71" s="37"/>
      <c r="I71" s="37"/>
      <c r="J71" s="35"/>
      <c r="K71" s="28"/>
      <c r="L71" s="28"/>
      <c r="M71" s="30"/>
      <c r="N71" s="39">
        <f t="shared" si="10"/>
        <v>0</v>
      </c>
      <c r="P71" s="4" t="str">
        <f t="shared" si="11"/>
        <v/>
      </c>
      <c r="Q71" s="4" t="str">
        <f t="shared" si="12"/>
        <v/>
      </c>
      <c r="R71" s="4" t="str">
        <f t="shared" si="14"/>
        <v>/</v>
      </c>
      <c r="S71" s="4" t="str">
        <f t="shared" si="15"/>
        <v/>
      </c>
      <c r="T71" s="4" t="str">
        <f t="shared" si="13"/>
        <v/>
      </c>
    </row>
    <row r="72" spans="1:20" x14ac:dyDescent="0.35">
      <c r="A72" s="53"/>
      <c r="B72" s="56"/>
      <c r="C72" s="59"/>
      <c r="D72" s="7" t="str">
        <f t="shared" si="8"/>
        <v/>
      </c>
      <c r="E72" s="62" t="str">
        <f>IF(OR(C72="",A72=""),"",IF(A72&lt;Vbld!$G$7,IF(VALUE(RIGHT(T72,2))&lt;50,66,86),INDEX(EC!$C$2:$C$739,MATCH(C72,EC,0))))</f>
        <v/>
      </c>
      <c r="F72" s="32" t="str">
        <f t="shared" si="9"/>
        <v/>
      </c>
      <c r="G72" s="37"/>
      <c r="H72" s="37"/>
      <c r="I72" s="37"/>
      <c r="J72" s="35"/>
      <c r="K72" s="28"/>
      <c r="L72" s="28"/>
      <c r="M72" s="30"/>
      <c r="N72" s="39">
        <f t="shared" si="10"/>
        <v>0</v>
      </c>
      <c r="P72" s="4" t="str">
        <f t="shared" si="11"/>
        <v/>
      </c>
      <c r="Q72" s="4" t="str">
        <f t="shared" si="12"/>
        <v/>
      </c>
      <c r="R72" s="4" t="str">
        <f t="shared" si="14"/>
        <v>/</v>
      </c>
      <c r="S72" s="4" t="str">
        <f t="shared" si="15"/>
        <v/>
      </c>
      <c r="T72" s="4" t="str">
        <f t="shared" si="13"/>
        <v/>
      </c>
    </row>
    <row r="73" spans="1:20" x14ac:dyDescent="0.35">
      <c r="A73" s="53"/>
      <c r="B73" s="56"/>
      <c r="C73" s="59"/>
      <c r="D73" s="7" t="str">
        <f t="shared" si="8"/>
        <v/>
      </c>
      <c r="E73" s="62" t="str">
        <f>IF(OR(C73="",A73=""),"",IF(A73&lt;Vbld!$G$7,IF(VALUE(RIGHT(T73,2))&lt;50,66,86),INDEX(EC!$C$2:$C$739,MATCH(C73,EC,0))))</f>
        <v/>
      </c>
      <c r="F73" s="32" t="str">
        <f t="shared" si="9"/>
        <v/>
      </c>
      <c r="G73" s="37"/>
      <c r="H73" s="37"/>
      <c r="I73" s="37"/>
      <c r="J73" s="35"/>
      <c r="K73" s="28"/>
      <c r="L73" s="28"/>
      <c r="M73" s="30"/>
      <c r="N73" s="39">
        <f t="shared" si="10"/>
        <v>0</v>
      </c>
      <c r="P73" s="4" t="str">
        <f t="shared" si="11"/>
        <v/>
      </c>
      <c r="Q73" s="4" t="str">
        <f t="shared" si="12"/>
        <v/>
      </c>
      <c r="R73" s="4" t="str">
        <f t="shared" si="14"/>
        <v>/</v>
      </c>
      <c r="S73" s="4" t="str">
        <f t="shared" si="15"/>
        <v/>
      </c>
      <c r="T73" s="4" t="str">
        <f t="shared" si="13"/>
        <v/>
      </c>
    </row>
    <row r="74" spans="1:20" x14ac:dyDescent="0.35">
      <c r="A74" s="53"/>
      <c r="B74" s="56"/>
      <c r="C74" s="59"/>
      <c r="D74" s="7" t="str">
        <f t="shared" si="8"/>
        <v/>
      </c>
      <c r="E74" s="62" t="str">
        <f>IF(OR(C74="",A74=""),"",IF(A74&lt;Vbld!$G$7,IF(VALUE(RIGHT(T74,2))&lt;50,66,86),INDEX(EC!$C$2:$C$739,MATCH(C74,EC,0))))</f>
        <v/>
      </c>
      <c r="F74" s="32" t="str">
        <f t="shared" si="9"/>
        <v/>
      </c>
      <c r="G74" s="37"/>
      <c r="H74" s="37"/>
      <c r="I74" s="37"/>
      <c r="J74" s="35"/>
      <c r="K74" s="28"/>
      <c r="L74" s="28"/>
      <c r="M74" s="30"/>
      <c r="N74" s="39">
        <f t="shared" si="10"/>
        <v>0</v>
      </c>
      <c r="P74" s="4" t="str">
        <f t="shared" si="11"/>
        <v/>
      </c>
      <c r="Q74" s="4" t="str">
        <f t="shared" si="12"/>
        <v/>
      </c>
      <c r="R74" s="4" t="str">
        <f t="shared" si="14"/>
        <v>/</v>
      </c>
      <c r="S74" s="4" t="str">
        <f t="shared" si="15"/>
        <v/>
      </c>
      <c r="T74" s="4" t="str">
        <f t="shared" si="13"/>
        <v/>
      </c>
    </row>
    <row r="75" spans="1:20" x14ac:dyDescent="0.35">
      <c r="A75" s="53"/>
      <c r="B75" s="56"/>
      <c r="C75" s="59"/>
      <c r="D75" s="7" t="str">
        <f t="shared" si="8"/>
        <v/>
      </c>
      <c r="E75" s="62" t="str">
        <f>IF(OR(C75="",A75=""),"",IF(A75&lt;Vbld!$G$7,IF(VALUE(RIGHT(T75,2))&lt;50,66,86),INDEX(EC!$C$2:$C$739,MATCH(C75,EC,0))))</f>
        <v/>
      </c>
      <c r="F75" s="32" t="str">
        <f t="shared" si="9"/>
        <v/>
      </c>
      <c r="G75" s="37"/>
      <c r="H75" s="37"/>
      <c r="I75" s="37"/>
      <c r="J75" s="35"/>
      <c r="K75" s="28"/>
      <c r="L75" s="28"/>
      <c r="M75" s="30"/>
      <c r="N75" s="39">
        <f t="shared" si="10"/>
        <v>0</v>
      </c>
      <c r="P75" s="4" t="str">
        <f t="shared" si="11"/>
        <v/>
      </c>
      <c r="Q75" s="4" t="str">
        <f t="shared" si="12"/>
        <v/>
      </c>
      <c r="R75" s="4" t="str">
        <f t="shared" si="14"/>
        <v>/</v>
      </c>
      <c r="S75" s="4" t="str">
        <f t="shared" si="15"/>
        <v/>
      </c>
      <c r="T75" s="4" t="str">
        <f t="shared" si="13"/>
        <v/>
      </c>
    </row>
    <row r="76" spans="1:20" x14ac:dyDescent="0.35">
      <c r="A76" s="53"/>
      <c r="B76" s="56"/>
      <c r="C76" s="59"/>
      <c r="D76" s="7" t="str">
        <f t="shared" si="8"/>
        <v/>
      </c>
      <c r="E76" s="62" t="str">
        <f>IF(OR(C76="",A76=""),"",IF(A76&lt;Vbld!$G$7,IF(VALUE(RIGHT(T76,2))&lt;50,66,86),INDEX(EC!$C$2:$C$739,MATCH(C76,EC,0))))</f>
        <v/>
      </c>
      <c r="F76" s="32" t="str">
        <f t="shared" si="9"/>
        <v/>
      </c>
      <c r="G76" s="37"/>
      <c r="H76" s="37"/>
      <c r="I76" s="37"/>
      <c r="J76" s="35"/>
      <c r="K76" s="28"/>
      <c r="L76" s="28"/>
      <c r="M76" s="30"/>
      <c r="N76" s="39">
        <f t="shared" si="10"/>
        <v>0</v>
      </c>
      <c r="P76" s="4" t="str">
        <f t="shared" si="11"/>
        <v/>
      </c>
      <c r="Q76" s="4" t="str">
        <f t="shared" si="12"/>
        <v/>
      </c>
      <c r="R76" s="4" t="str">
        <f t="shared" si="14"/>
        <v>/</v>
      </c>
      <c r="S76" s="4" t="str">
        <f t="shared" si="15"/>
        <v/>
      </c>
      <c r="T76" s="4" t="str">
        <f t="shared" si="13"/>
        <v/>
      </c>
    </row>
    <row r="77" spans="1:20" x14ac:dyDescent="0.35">
      <c r="A77" s="53"/>
      <c r="B77" s="56"/>
      <c r="C77" s="59"/>
      <c r="D77" s="7" t="str">
        <f t="shared" si="8"/>
        <v/>
      </c>
      <c r="E77" s="62" t="str">
        <f>IF(OR(C77="",A77=""),"",IF(A77&lt;Vbld!$G$7,IF(VALUE(RIGHT(T77,2))&lt;50,66,86),INDEX(EC!$C$2:$C$739,MATCH(C77,EC,0))))</f>
        <v/>
      </c>
      <c r="F77" s="32" t="str">
        <f t="shared" si="9"/>
        <v/>
      </c>
      <c r="G77" s="37"/>
      <c r="H77" s="37"/>
      <c r="I77" s="37"/>
      <c r="J77" s="35"/>
      <c r="K77" s="28"/>
      <c r="L77" s="28"/>
      <c r="M77" s="30"/>
      <c r="N77" s="39">
        <f t="shared" si="10"/>
        <v>0</v>
      </c>
      <c r="P77" s="4" t="str">
        <f t="shared" si="11"/>
        <v/>
      </c>
      <c r="Q77" s="4" t="str">
        <f t="shared" si="12"/>
        <v/>
      </c>
      <c r="R77" s="4" t="str">
        <f t="shared" si="14"/>
        <v>/</v>
      </c>
      <c r="S77" s="4" t="str">
        <f t="shared" si="15"/>
        <v/>
      </c>
      <c r="T77" s="4" t="str">
        <f t="shared" si="13"/>
        <v/>
      </c>
    </row>
    <row r="78" spans="1:20" x14ac:dyDescent="0.35">
      <c r="A78" s="53"/>
      <c r="B78" s="56"/>
      <c r="C78" s="59"/>
      <c r="D78" s="7" t="str">
        <f t="shared" si="8"/>
        <v/>
      </c>
      <c r="E78" s="62" t="str">
        <f>IF(OR(C78="",A78=""),"",IF(A78&lt;Vbld!$G$7,IF(VALUE(RIGHT(T78,2))&lt;50,66,86),INDEX(EC!$C$2:$C$739,MATCH(C78,EC,0))))</f>
        <v/>
      </c>
      <c r="F78" s="32" t="str">
        <f t="shared" si="9"/>
        <v/>
      </c>
      <c r="G78" s="37"/>
      <c r="H78" s="37"/>
      <c r="I78" s="37"/>
      <c r="J78" s="35"/>
      <c r="K78" s="28"/>
      <c r="L78" s="28"/>
      <c r="M78" s="30"/>
      <c r="N78" s="39">
        <f t="shared" si="10"/>
        <v>0</v>
      </c>
      <c r="P78" s="4" t="str">
        <f t="shared" si="11"/>
        <v/>
      </c>
      <c r="Q78" s="4" t="str">
        <f t="shared" si="12"/>
        <v/>
      </c>
      <c r="R78" s="4" t="str">
        <f t="shared" si="14"/>
        <v>/</v>
      </c>
      <c r="S78" s="4" t="str">
        <f t="shared" si="15"/>
        <v/>
      </c>
      <c r="T78" s="4" t="str">
        <f t="shared" si="13"/>
        <v/>
      </c>
    </row>
    <row r="79" spans="1:20" x14ac:dyDescent="0.35">
      <c r="A79" s="53"/>
      <c r="B79" s="56"/>
      <c r="C79" s="59"/>
      <c r="D79" s="7" t="str">
        <f t="shared" si="8"/>
        <v/>
      </c>
      <c r="E79" s="62" t="str">
        <f>IF(OR(C79="",A79=""),"",IF(A79&lt;Vbld!$G$7,IF(VALUE(RIGHT(T79,2))&lt;50,66,86),INDEX(EC!$C$2:$C$739,MATCH(C79,EC,0))))</f>
        <v/>
      </c>
      <c r="F79" s="32" t="str">
        <f t="shared" si="9"/>
        <v/>
      </c>
      <c r="G79" s="37"/>
      <c r="H79" s="37"/>
      <c r="I79" s="37"/>
      <c r="J79" s="35"/>
      <c r="K79" s="28"/>
      <c r="L79" s="28"/>
      <c r="M79" s="30"/>
      <c r="N79" s="39">
        <f t="shared" si="10"/>
        <v>0</v>
      </c>
      <c r="P79" s="4" t="str">
        <f t="shared" si="11"/>
        <v/>
      </c>
      <c r="Q79" s="4" t="str">
        <f t="shared" si="12"/>
        <v/>
      </c>
      <c r="R79" s="4" t="str">
        <f t="shared" si="14"/>
        <v>/</v>
      </c>
      <c r="S79" s="4" t="str">
        <f t="shared" si="15"/>
        <v/>
      </c>
      <c r="T79" s="4" t="str">
        <f t="shared" si="13"/>
        <v/>
      </c>
    </row>
    <row r="80" spans="1:20" x14ac:dyDescent="0.35">
      <c r="A80" s="53"/>
      <c r="B80" s="56"/>
      <c r="C80" s="59"/>
      <c r="D80" s="7" t="str">
        <f t="shared" si="8"/>
        <v/>
      </c>
      <c r="E80" s="62" t="str">
        <f>IF(OR(C80="",A80=""),"",IF(A80&lt;Vbld!$G$7,IF(VALUE(RIGHT(T80,2))&lt;50,66,86),INDEX(EC!$C$2:$C$739,MATCH(C80,EC,0))))</f>
        <v/>
      </c>
      <c r="F80" s="32" t="str">
        <f t="shared" si="9"/>
        <v/>
      </c>
      <c r="G80" s="37"/>
      <c r="H80" s="37"/>
      <c r="I80" s="37"/>
      <c r="J80" s="35"/>
      <c r="K80" s="28"/>
      <c r="L80" s="28"/>
      <c r="M80" s="30"/>
      <c r="N80" s="39">
        <f t="shared" si="10"/>
        <v>0</v>
      </c>
      <c r="P80" s="4" t="str">
        <f t="shared" si="11"/>
        <v/>
      </c>
      <c r="Q80" s="4" t="str">
        <f t="shared" si="12"/>
        <v/>
      </c>
      <c r="R80" s="4" t="str">
        <f t="shared" si="14"/>
        <v>/</v>
      </c>
      <c r="S80" s="4" t="str">
        <f t="shared" si="15"/>
        <v/>
      </c>
      <c r="T80" s="4" t="str">
        <f t="shared" si="13"/>
        <v/>
      </c>
    </row>
    <row r="81" spans="1:20" x14ac:dyDescent="0.35">
      <c r="A81" s="53"/>
      <c r="B81" s="56"/>
      <c r="C81" s="59"/>
      <c r="D81" s="7" t="str">
        <f t="shared" si="8"/>
        <v/>
      </c>
      <c r="E81" s="62" t="str">
        <f>IF(OR(C81="",A81=""),"",IF(A81&lt;Vbld!$G$7,IF(VALUE(RIGHT(T81,2))&lt;50,66,86),INDEX(EC!$C$2:$C$739,MATCH(C81,EC,0))))</f>
        <v/>
      </c>
      <c r="F81" s="32" t="str">
        <f t="shared" si="9"/>
        <v/>
      </c>
      <c r="G81" s="37"/>
      <c r="H81" s="37"/>
      <c r="I81" s="37"/>
      <c r="J81" s="35"/>
      <c r="K81" s="28"/>
      <c r="L81" s="28"/>
      <c r="M81" s="30"/>
      <c r="N81" s="39">
        <f t="shared" si="10"/>
        <v>0</v>
      </c>
      <c r="P81" s="4" t="str">
        <f t="shared" si="11"/>
        <v/>
      </c>
      <c r="Q81" s="4" t="str">
        <f t="shared" si="12"/>
        <v/>
      </c>
      <c r="R81" s="4" t="str">
        <f t="shared" si="14"/>
        <v>/</v>
      </c>
      <c r="S81" s="4" t="str">
        <f t="shared" si="15"/>
        <v/>
      </c>
      <c r="T81" s="4" t="str">
        <f t="shared" si="13"/>
        <v/>
      </c>
    </row>
    <row r="82" spans="1:20" x14ac:dyDescent="0.35">
      <c r="A82" s="53"/>
      <c r="B82" s="56"/>
      <c r="C82" s="59"/>
      <c r="D82" s="7" t="str">
        <f t="shared" si="8"/>
        <v/>
      </c>
      <c r="E82" s="62" t="str">
        <f>IF(OR(C82="",A82=""),"",IF(A82&lt;Vbld!$G$7,IF(VALUE(RIGHT(T82,2))&lt;50,66,86),INDEX(EC!$C$2:$C$739,MATCH(C82,EC,0))))</f>
        <v/>
      </c>
      <c r="F82" s="32" t="str">
        <f t="shared" si="9"/>
        <v/>
      </c>
      <c r="G82" s="37"/>
      <c r="H82" s="37"/>
      <c r="I82" s="37"/>
      <c r="J82" s="35"/>
      <c r="K82" s="28"/>
      <c r="L82" s="28"/>
      <c r="M82" s="30"/>
      <c r="N82" s="39">
        <f t="shared" si="10"/>
        <v>0</v>
      </c>
      <c r="P82" s="4" t="str">
        <f t="shared" si="11"/>
        <v/>
      </c>
      <c r="Q82" s="4" t="str">
        <f t="shared" si="12"/>
        <v/>
      </c>
      <c r="R82" s="4" t="str">
        <f t="shared" si="14"/>
        <v>/</v>
      </c>
      <c r="S82" s="4" t="str">
        <f t="shared" si="15"/>
        <v/>
      </c>
      <c r="T82" s="4" t="str">
        <f t="shared" si="13"/>
        <v/>
      </c>
    </row>
    <row r="83" spans="1:20" x14ac:dyDescent="0.35">
      <c r="A83" s="53"/>
      <c r="B83" s="56"/>
      <c r="C83" s="59"/>
      <c r="D83" s="7" t="str">
        <f t="shared" si="8"/>
        <v/>
      </c>
      <c r="E83" s="62" t="str">
        <f>IF(OR(C83="",A83=""),"",IF(A83&lt;Vbld!$G$7,IF(VALUE(RIGHT(T83,2))&lt;50,66,86),INDEX(EC!$C$2:$C$739,MATCH(C83,EC,0))))</f>
        <v/>
      </c>
      <c r="F83" s="32" t="str">
        <f t="shared" si="9"/>
        <v/>
      </c>
      <c r="G83" s="37"/>
      <c r="H83" s="37"/>
      <c r="I83" s="37"/>
      <c r="J83" s="35"/>
      <c r="K83" s="28"/>
      <c r="L83" s="28"/>
      <c r="M83" s="30"/>
      <c r="N83" s="39">
        <f t="shared" si="10"/>
        <v>0</v>
      </c>
      <c r="P83" s="4" t="str">
        <f t="shared" si="11"/>
        <v/>
      </c>
      <c r="Q83" s="4" t="str">
        <f t="shared" si="12"/>
        <v/>
      </c>
      <c r="R83" s="4" t="str">
        <f t="shared" si="14"/>
        <v>/</v>
      </c>
      <c r="S83" s="4" t="str">
        <f t="shared" si="15"/>
        <v/>
      </c>
      <c r="T83" s="4" t="str">
        <f t="shared" si="13"/>
        <v/>
      </c>
    </row>
    <row r="84" spans="1:20" x14ac:dyDescent="0.35">
      <c r="A84" s="53"/>
      <c r="B84" s="56"/>
      <c r="C84" s="59"/>
      <c r="D84" s="7" t="str">
        <f t="shared" si="8"/>
        <v/>
      </c>
      <c r="E84" s="62" t="str">
        <f>IF(OR(C84="",A84=""),"",IF(A84&lt;Vbld!$G$7,IF(VALUE(RIGHT(T84,2))&lt;50,66,86),INDEX(EC!$C$2:$C$739,MATCH(C84,EC,0))))</f>
        <v/>
      </c>
      <c r="F84" s="32" t="str">
        <f t="shared" si="9"/>
        <v/>
      </c>
      <c r="G84" s="37"/>
      <c r="H84" s="37"/>
      <c r="I84" s="37"/>
      <c r="J84" s="35"/>
      <c r="K84" s="28"/>
      <c r="L84" s="28"/>
      <c r="M84" s="30"/>
      <c r="N84" s="39">
        <f t="shared" si="10"/>
        <v>0</v>
      </c>
      <c r="P84" s="4" t="str">
        <f t="shared" si="11"/>
        <v/>
      </c>
      <c r="Q84" s="4" t="str">
        <f t="shared" si="12"/>
        <v/>
      </c>
      <c r="R84" s="4" t="str">
        <f t="shared" si="14"/>
        <v>/</v>
      </c>
      <c r="S84" s="4" t="str">
        <f t="shared" si="15"/>
        <v/>
      </c>
      <c r="T84" s="4" t="str">
        <f t="shared" si="13"/>
        <v/>
      </c>
    </row>
    <row r="85" spans="1:20" x14ac:dyDescent="0.35">
      <c r="A85" s="53"/>
      <c r="B85" s="56"/>
      <c r="C85" s="59"/>
      <c r="D85" s="7" t="str">
        <f t="shared" si="8"/>
        <v/>
      </c>
      <c r="E85" s="62" t="str">
        <f>IF(OR(C85="",A85=""),"",IF(A85&lt;Vbld!$G$7,IF(VALUE(RIGHT(T85,2))&lt;50,66,86),INDEX(EC!$C$2:$C$739,MATCH(C85,EC,0))))</f>
        <v/>
      </c>
      <c r="F85" s="32" t="str">
        <f t="shared" si="9"/>
        <v/>
      </c>
      <c r="G85" s="37"/>
      <c r="H85" s="37"/>
      <c r="I85" s="37"/>
      <c r="J85" s="35"/>
      <c r="K85" s="28"/>
      <c r="L85" s="28"/>
      <c r="M85" s="30"/>
      <c r="N85" s="39">
        <f t="shared" si="10"/>
        <v>0</v>
      </c>
      <c r="P85" s="4" t="str">
        <f t="shared" si="11"/>
        <v/>
      </c>
      <c r="Q85" s="4" t="str">
        <f t="shared" si="12"/>
        <v/>
      </c>
      <c r="R85" s="4" t="str">
        <f t="shared" si="14"/>
        <v>/</v>
      </c>
      <c r="S85" s="4" t="str">
        <f t="shared" si="15"/>
        <v/>
      </c>
      <c r="T85" s="4" t="str">
        <f t="shared" si="13"/>
        <v/>
      </c>
    </row>
    <row r="86" spans="1:20" x14ac:dyDescent="0.35">
      <c r="A86" s="53"/>
      <c r="B86" s="56"/>
      <c r="C86" s="59"/>
      <c r="D86" s="7" t="str">
        <f t="shared" si="8"/>
        <v/>
      </c>
      <c r="E86" s="62" t="str">
        <f>IF(OR(C86="",A86=""),"",IF(A86&lt;Vbld!$G$7,IF(VALUE(RIGHT(T86,2))&lt;50,66,86),INDEX(EC!$C$2:$C$739,MATCH(C86,EC,0))))</f>
        <v/>
      </c>
      <c r="F86" s="32" t="str">
        <f t="shared" si="9"/>
        <v/>
      </c>
      <c r="G86" s="37"/>
      <c r="H86" s="37"/>
      <c r="I86" s="37"/>
      <c r="J86" s="35"/>
      <c r="K86" s="28"/>
      <c r="L86" s="28"/>
      <c r="M86" s="30"/>
      <c r="N86" s="39">
        <f t="shared" si="10"/>
        <v>0</v>
      </c>
      <c r="P86" s="4" t="str">
        <f t="shared" si="11"/>
        <v/>
      </c>
      <c r="Q86" s="4" t="str">
        <f t="shared" si="12"/>
        <v/>
      </c>
      <c r="R86" s="4" t="str">
        <f t="shared" si="14"/>
        <v>/</v>
      </c>
      <c r="S86" s="4" t="str">
        <f t="shared" si="15"/>
        <v/>
      </c>
      <c r="T86" s="4" t="str">
        <f t="shared" si="13"/>
        <v/>
      </c>
    </row>
    <row r="87" spans="1:20" x14ac:dyDescent="0.35">
      <c r="A87" s="53"/>
      <c r="B87" s="56"/>
      <c r="C87" s="59"/>
      <c r="D87" s="7" t="str">
        <f t="shared" si="8"/>
        <v/>
      </c>
      <c r="E87" s="62" t="str">
        <f>IF(OR(C87="",A87=""),"",IF(A87&lt;Vbld!$G$7,IF(VALUE(RIGHT(T87,2))&lt;50,66,86),INDEX(EC!$C$2:$C$739,MATCH(C87,EC,0))))</f>
        <v/>
      </c>
      <c r="F87" s="32" t="str">
        <f t="shared" si="9"/>
        <v/>
      </c>
      <c r="G87" s="37"/>
      <c r="H87" s="37"/>
      <c r="I87" s="37"/>
      <c r="J87" s="35"/>
      <c r="K87" s="28"/>
      <c r="L87" s="28"/>
      <c r="M87" s="30"/>
      <c r="N87" s="39">
        <f t="shared" si="10"/>
        <v>0</v>
      </c>
      <c r="P87" s="4" t="str">
        <f t="shared" si="11"/>
        <v/>
      </c>
      <c r="Q87" s="4" t="str">
        <f t="shared" si="12"/>
        <v/>
      </c>
      <c r="R87" s="4" t="str">
        <f t="shared" si="14"/>
        <v>/</v>
      </c>
      <c r="S87" s="4" t="str">
        <f t="shared" si="15"/>
        <v/>
      </c>
      <c r="T87" s="4" t="str">
        <f t="shared" si="13"/>
        <v/>
      </c>
    </row>
    <row r="88" spans="1:20" x14ac:dyDescent="0.35">
      <c r="A88" s="53"/>
      <c r="B88" s="56"/>
      <c r="C88" s="59"/>
      <c r="D88" s="7" t="str">
        <f t="shared" si="8"/>
        <v/>
      </c>
      <c r="E88" s="62" t="str">
        <f>IF(OR(C88="",A88=""),"",IF(A88&lt;Vbld!$G$7,IF(VALUE(RIGHT(T88,2))&lt;50,66,86),INDEX(EC!$C$2:$C$739,MATCH(C88,EC,0))))</f>
        <v/>
      </c>
      <c r="F88" s="32" t="str">
        <f t="shared" si="9"/>
        <v/>
      </c>
      <c r="G88" s="37"/>
      <c r="H88" s="37"/>
      <c r="I88" s="37"/>
      <c r="J88" s="35"/>
      <c r="K88" s="28"/>
      <c r="L88" s="28"/>
      <c r="M88" s="30"/>
      <c r="N88" s="39">
        <f t="shared" si="10"/>
        <v>0</v>
      </c>
      <c r="P88" s="4" t="str">
        <f t="shared" si="11"/>
        <v/>
      </c>
      <c r="Q88" s="4" t="str">
        <f t="shared" si="12"/>
        <v/>
      </c>
      <c r="R88" s="4" t="str">
        <f t="shared" si="14"/>
        <v>/</v>
      </c>
      <c r="S88" s="4" t="str">
        <f t="shared" si="15"/>
        <v/>
      </c>
      <c r="T88" s="4" t="str">
        <f t="shared" si="13"/>
        <v/>
      </c>
    </row>
    <row r="89" spans="1:20" x14ac:dyDescent="0.35">
      <c r="A89" s="53"/>
      <c r="B89" s="56"/>
      <c r="C89" s="59"/>
      <c r="D89" s="7" t="str">
        <f t="shared" si="8"/>
        <v/>
      </c>
      <c r="E89" s="62" t="str">
        <f>IF(OR(C89="",A89=""),"",IF(A89&lt;Vbld!$G$7,IF(VALUE(RIGHT(T89,2))&lt;50,66,86),INDEX(EC!$C$2:$C$739,MATCH(C89,EC,0))))</f>
        <v/>
      </c>
      <c r="F89" s="32" t="str">
        <f t="shared" si="9"/>
        <v/>
      </c>
      <c r="G89" s="37"/>
      <c r="H89" s="37"/>
      <c r="I89" s="37"/>
      <c r="J89" s="35"/>
      <c r="K89" s="28"/>
      <c r="L89" s="28"/>
      <c r="M89" s="30"/>
      <c r="N89" s="39">
        <f t="shared" si="10"/>
        <v>0</v>
      </c>
      <c r="P89" s="4" t="str">
        <f t="shared" si="11"/>
        <v/>
      </c>
      <c r="Q89" s="4" t="str">
        <f t="shared" si="12"/>
        <v/>
      </c>
      <c r="R89" s="4" t="str">
        <f t="shared" si="14"/>
        <v>/</v>
      </c>
      <c r="S89" s="4" t="str">
        <f t="shared" si="15"/>
        <v/>
      </c>
      <c r="T89" s="4" t="str">
        <f t="shared" si="13"/>
        <v/>
      </c>
    </row>
    <row r="90" spans="1:20" x14ac:dyDescent="0.35">
      <c r="A90" s="53"/>
      <c r="B90" s="56"/>
      <c r="C90" s="59"/>
      <c r="D90" s="7" t="str">
        <f t="shared" si="8"/>
        <v/>
      </c>
      <c r="E90" s="62" t="str">
        <f>IF(OR(C90="",A90=""),"",IF(A90&lt;Vbld!$G$7,IF(VALUE(RIGHT(T90,2))&lt;50,66,86),INDEX(EC!$C$2:$C$739,MATCH(C90,EC,0))))</f>
        <v/>
      </c>
      <c r="F90" s="32" t="str">
        <f t="shared" si="9"/>
        <v/>
      </c>
      <c r="G90" s="37"/>
      <c r="H90" s="37"/>
      <c r="I90" s="37"/>
      <c r="J90" s="35"/>
      <c r="K90" s="28"/>
      <c r="L90" s="28"/>
      <c r="M90" s="30"/>
      <c r="N90" s="39">
        <f t="shared" si="10"/>
        <v>0</v>
      </c>
      <c r="P90" s="4" t="str">
        <f t="shared" si="11"/>
        <v/>
      </c>
      <c r="Q90" s="4" t="str">
        <f t="shared" si="12"/>
        <v/>
      </c>
      <c r="R90" s="4" t="str">
        <f t="shared" si="14"/>
        <v>/</v>
      </c>
      <c r="S90" s="4" t="str">
        <f t="shared" si="15"/>
        <v/>
      </c>
      <c r="T90" s="4" t="str">
        <f t="shared" si="13"/>
        <v/>
      </c>
    </row>
    <row r="91" spans="1:20" x14ac:dyDescent="0.35">
      <c r="A91" s="53"/>
      <c r="B91" s="56"/>
      <c r="C91" s="59"/>
      <c r="D91" s="7" t="str">
        <f t="shared" si="8"/>
        <v/>
      </c>
      <c r="E91" s="62" t="str">
        <f>IF(OR(C91="",A91=""),"",IF(A91&lt;Vbld!$G$7,IF(VALUE(RIGHT(T91,2))&lt;50,66,86),INDEX(EC!$C$2:$C$739,MATCH(C91,EC,0))))</f>
        <v/>
      </c>
      <c r="F91" s="32" t="str">
        <f t="shared" si="9"/>
        <v/>
      </c>
      <c r="G91" s="37"/>
      <c r="H91" s="37"/>
      <c r="I91" s="37"/>
      <c r="J91" s="35"/>
      <c r="K91" s="28"/>
      <c r="L91" s="28"/>
      <c r="M91" s="30"/>
      <c r="N91" s="39">
        <f t="shared" si="10"/>
        <v>0</v>
      </c>
      <c r="P91" s="4" t="str">
        <f t="shared" si="11"/>
        <v/>
      </c>
      <c r="Q91" s="4" t="str">
        <f t="shared" si="12"/>
        <v/>
      </c>
      <c r="R91" s="4" t="str">
        <f t="shared" si="14"/>
        <v>/</v>
      </c>
      <c r="S91" s="4" t="str">
        <f t="shared" si="15"/>
        <v/>
      </c>
      <c r="T91" s="4" t="str">
        <f t="shared" si="13"/>
        <v/>
      </c>
    </row>
    <row r="92" spans="1:20" x14ac:dyDescent="0.35">
      <c r="A92" s="53"/>
      <c r="B92" s="56"/>
      <c r="C92" s="59"/>
      <c r="D92" s="7" t="str">
        <f t="shared" si="8"/>
        <v/>
      </c>
      <c r="E92" s="62" t="str">
        <f>IF(OR(C92="",A92=""),"",IF(A92&lt;Vbld!$G$7,IF(VALUE(RIGHT(T92,2))&lt;50,66,86),INDEX(EC!$C$2:$C$739,MATCH(C92,EC,0))))</f>
        <v/>
      </c>
      <c r="F92" s="32" t="str">
        <f t="shared" si="9"/>
        <v/>
      </c>
      <c r="G92" s="37"/>
      <c r="H92" s="37"/>
      <c r="I92" s="37"/>
      <c r="J92" s="35"/>
      <c r="K92" s="28"/>
      <c r="L92" s="28"/>
      <c r="M92" s="30"/>
      <c r="N92" s="39">
        <f t="shared" si="10"/>
        <v>0</v>
      </c>
      <c r="P92" s="4" t="str">
        <f t="shared" si="11"/>
        <v/>
      </c>
      <c r="Q92" s="4" t="str">
        <f t="shared" si="12"/>
        <v/>
      </c>
      <c r="R92" s="4" t="str">
        <f t="shared" si="14"/>
        <v>/</v>
      </c>
      <c r="S92" s="4" t="str">
        <f t="shared" si="15"/>
        <v/>
      </c>
      <c r="T92" s="4" t="str">
        <f t="shared" si="13"/>
        <v/>
      </c>
    </row>
    <row r="93" spans="1:20" x14ac:dyDescent="0.35">
      <c r="A93" s="53"/>
      <c r="B93" s="56"/>
      <c r="C93" s="59"/>
      <c r="D93" s="7" t="str">
        <f t="shared" si="8"/>
        <v/>
      </c>
      <c r="E93" s="62" t="str">
        <f>IF(OR(C93="",A93=""),"",IF(A93&lt;Vbld!$G$7,IF(VALUE(RIGHT(T93,2))&lt;50,66,86),INDEX(EC!$C$2:$C$739,MATCH(C93,EC,0))))</f>
        <v/>
      </c>
      <c r="F93" s="32" t="str">
        <f t="shared" si="9"/>
        <v/>
      </c>
      <c r="G93" s="37"/>
      <c r="H93" s="37"/>
      <c r="I93" s="37"/>
      <c r="J93" s="35"/>
      <c r="K93" s="28"/>
      <c r="L93" s="28"/>
      <c r="M93" s="30"/>
      <c r="N93" s="39">
        <f t="shared" si="10"/>
        <v>0</v>
      </c>
      <c r="P93" s="4" t="str">
        <f t="shared" si="11"/>
        <v/>
      </c>
      <c r="Q93" s="4" t="str">
        <f t="shared" si="12"/>
        <v/>
      </c>
      <c r="R93" s="4" t="str">
        <f t="shared" si="14"/>
        <v>/</v>
      </c>
      <c r="S93" s="4" t="str">
        <f t="shared" si="15"/>
        <v/>
      </c>
      <c r="T93" s="4" t="str">
        <f t="shared" si="13"/>
        <v/>
      </c>
    </row>
    <row r="94" spans="1:20" x14ac:dyDescent="0.35">
      <c r="A94" s="53"/>
      <c r="B94" s="56"/>
      <c r="C94" s="59"/>
      <c r="D94" s="7" t="str">
        <f t="shared" si="8"/>
        <v/>
      </c>
      <c r="E94" s="62" t="str">
        <f>IF(OR(C94="",A94=""),"",IF(A94&lt;Vbld!$G$7,IF(VALUE(RIGHT(T94,2))&lt;50,66,86),INDEX(EC!$C$2:$C$739,MATCH(C94,EC,0))))</f>
        <v/>
      </c>
      <c r="F94" s="32" t="str">
        <f t="shared" si="9"/>
        <v/>
      </c>
      <c r="G94" s="37"/>
      <c r="H94" s="37"/>
      <c r="I94" s="37"/>
      <c r="J94" s="35"/>
      <c r="K94" s="28"/>
      <c r="L94" s="28"/>
      <c r="M94" s="30"/>
      <c r="N94" s="39">
        <f t="shared" si="10"/>
        <v>0</v>
      </c>
      <c r="P94" s="4" t="str">
        <f t="shared" si="11"/>
        <v/>
      </c>
      <c r="Q94" s="4" t="str">
        <f t="shared" si="12"/>
        <v/>
      </c>
      <c r="R94" s="4" t="str">
        <f t="shared" si="14"/>
        <v>/</v>
      </c>
      <c r="S94" s="4" t="str">
        <f t="shared" si="15"/>
        <v/>
      </c>
      <c r="T94" s="4" t="str">
        <f t="shared" si="13"/>
        <v/>
      </c>
    </row>
    <row r="95" spans="1:20" x14ac:dyDescent="0.35">
      <c r="A95" s="53"/>
      <c r="B95" s="56"/>
      <c r="C95" s="59"/>
      <c r="D95" s="7" t="str">
        <f t="shared" si="8"/>
        <v/>
      </c>
      <c r="E95" s="62" t="str">
        <f>IF(OR(C95="",A95=""),"",IF(A95&lt;Vbld!$G$7,IF(VALUE(RIGHT(T95,2))&lt;50,66,86),INDEX(EC!$C$2:$C$739,MATCH(C95,EC,0))))</f>
        <v/>
      </c>
      <c r="F95" s="32" t="str">
        <f t="shared" si="9"/>
        <v/>
      </c>
      <c r="G95" s="37"/>
      <c r="H95" s="37"/>
      <c r="I95" s="37"/>
      <c r="J95" s="35"/>
      <c r="K95" s="28"/>
      <c r="L95" s="28"/>
      <c r="M95" s="30"/>
      <c r="N95" s="39">
        <f t="shared" si="10"/>
        <v>0</v>
      </c>
      <c r="P95" s="4" t="str">
        <f t="shared" si="11"/>
        <v/>
      </c>
      <c r="Q95" s="4" t="str">
        <f t="shared" si="12"/>
        <v/>
      </c>
      <c r="R95" s="4" t="str">
        <f t="shared" si="14"/>
        <v>/</v>
      </c>
      <c r="S95" s="4" t="str">
        <f t="shared" si="15"/>
        <v/>
      </c>
      <c r="T95" s="4" t="str">
        <f t="shared" si="13"/>
        <v/>
      </c>
    </row>
    <row r="96" spans="1:20" x14ac:dyDescent="0.35">
      <c r="A96" s="53"/>
      <c r="B96" s="56"/>
      <c r="C96" s="59"/>
      <c r="D96" s="7" t="str">
        <f t="shared" si="8"/>
        <v/>
      </c>
      <c r="E96" s="62" t="str">
        <f>IF(OR(C96="",A96=""),"",IF(A96&lt;Vbld!$G$7,IF(VALUE(RIGHT(T96,2))&lt;50,66,86),INDEX(EC!$C$2:$C$739,MATCH(C96,EC,0))))</f>
        <v/>
      </c>
      <c r="F96" s="32" t="str">
        <f t="shared" si="9"/>
        <v/>
      </c>
      <c r="G96" s="37"/>
      <c r="H96" s="37"/>
      <c r="I96" s="37"/>
      <c r="J96" s="35"/>
      <c r="K96" s="28"/>
      <c r="L96" s="28"/>
      <c r="M96" s="30"/>
      <c r="N96" s="39">
        <f t="shared" si="10"/>
        <v>0</v>
      </c>
      <c r="P96" s="4" t="str">
        <f t="shared" si="11"/>
        <v/>
      </c>
      <c r="Q96" s="4" t="str">
        <f t="shared" si="12"/>
        <v/>
      </c>
      <c r="R96" s="4" t="str">
        <f t="shared" si="14"/>
        <v>/</v>
      </c>
      <c r="S96" s="4" t="str">
        <f t="shared" si="15"/>
        <v/>
      </c>
      <c r="T96" s="4" t="str">
        <f t="shared" si="13"/>
        <v/>
      </c>
    </row>
    <row r="97" spans="1:20" x14ac:dyDescent="0.35">
      <c r="A97" s="53"/>
      <c r="B97" s="56"/>
      <c r="C97" s="59"/>
      <c r="D97" s="7" t="str">
        <f t="shared" si="8"/>
        <v/>
      </c>
      <c r="E97" s="62" t="str">
        <f>IF(OR(C97="",A97=""),"",IF(A97&lt;Vbld!$G$7,IF(VALUE(RIGHT(T97,2))&lt;50,66,86),INDEX(EC!$C$2:$C$739,MATCH(C97,EC,0))))</f>
        <v/>
      </c>
      <c r="F97" s="32" t="str">
        <f t="shared" si="9"/>
        <v/>
      </c>
      <c r="G97" s="37"/>
      <c r="H97" s="37"/>
      <c r="I97" s="37"/>
      <c r="J97" s="35"/>
      <c r="K97" s="28"/>
      <c r="L97" s="28"/>
      <c r="M97" s="30"/>
      <c r="N97" s="39">
        <f t="shared" si="10"/>
        <v>0</v>
      </c>
      <c r="P97" s="4" t="str">
        <f t="shared" si="11"/>
        <v/>
      </c>
      <c r="Q97" s="4" t="str">
        <f t="shared" si="12"/>
        <v/>
      </c>
      <c r="R97" s="4" t="str">
        <f t="shared" si="14"/>
        <v>/</v>
      </c>
      <c r="S97" s="4" t="str">
        <f t="shared" si="15"/>
        <v/>
      </c>
      <c r="T97" s="4" t="str">
        <f t="shared" si="13"/>
        <v/>
      </c>
    </row>
    <row r="98" spans="1:20" x14ac:dyDescent="0.35">
      <c r="A98" s="53"/>
      <c r="B98" s="56"/>
      <c r="C98" s="59"/>
      <c r="D98" s="7" t="str">
        <f t="shared" si="8"/>
        <v/>
      </c>
      <c r="E98" s="62" t="str">
        <f>IF(OR(C98="",A98=""),"",IF(A98&lt;Vbld!$G$7,IF(VALUE(RIGHT(T98,2))&lt;50,66,86),INDEX(EC!$C$2:$C$739,MATCH(C98,EC,0))))</f>
        <v/>
      </c>
      <c r="F98" s="32" t="str">
        <f t="shared" si="9"/>
        <v/>
      </c>
      <c r="G98" s="37"/>
      <c r="H98" s="37"/>
      <c r="I98" s="37"/>
      <c r="J98" s="35"/>
      <c r="K98" s="28"/>
      <c r="L98" s="28"/>
      <c r="M98" s="30"/>
      <c r="N98" s="39">
        <f t="shared" si="10"/>
        <v>0</v>
      </c>
      <c r="P98" s="4" t="str">
        <f t="shared" si="11"/>
        <v/>
      </c>
      <c r="Q98" s="4" t="str">
        <f t="shared" si="12"/>
        <v/>
      </c>
      <c r="R98" s="4" t="str">
        <f t="shared" si="14"/>
        <v>/</v>
      </c>
      <c r="S98" s="4" t="str">
        <f t="shared" si="15"/>
        <v/>
      </c>
      <c r="T98" s="4" t="str">
        <f t="shared" si="13"/>
        <v/>
      </c>
    </row>
    <row r="99" spans="1:20" x14ac:dyDescent="0.35">
      <c r="A99" s="53"/>
      <c r="B99" s="56"/>
      <c r="C99" s="59"/>
      <c r="D99" s="7" t="str">
        <f t="shared" si="8"/>
        <v/>
      </c>
      <c r="E99" s="62" t="str">
        <f>IF(OR(C99="",A99=""),"",IF(A99&lt;Vbld!$G$7,IF(VALUE(RIGHT(T99,2))&lt;50,66,86),INDEX(EC!$C$2:$C$739,MATCH(C99,EC,0))))</f>
        <v/>
      </c>
      <c r="F99" s="32" t="str">
        <f t="shared" si="9"/>
        <v/>
      </c>
      <c r="G99" s="37"/>
      <c r="H99" s="37"/>
      <c r="I99" s="37"/>
      <c r="J99" s="35"/>
      <c r="K99" s="28"/>
      <c r="L99" s="28"/>
      <c r="M99" s="30"/>
      <c r="N99" s="39">
        <f t="shared" si="10"/>
        <v>0</v>
      </c>
      <c r="P99" s="4" t="str">
        <f t="shared" si="11"/>
        <v/>
      </c>
      <c r="Q99" s="4" t="str">
        <f t="shared" si="12"/>
        <v/>
      </c>
      <c r="R99" s="4" t="str">
        <f t="shared" si="14"/>
        <v>/</v>
      </c>
      <c r="S99" s="4" t="str">
        <f t="shared" si="15"/>
        <v/>
      </c>
      <c r="T99" s="4" t="str">
        <f t="shared" si="13"/>
        <v/>
      </c>
    </row>
    <row r="100" spans="1:20" x14ac:dyDescent="0.35">
      <c r="A100" s="53"/>
      <c r="B100" s="56"/>
      <c r="C100" s="59"/>
      <c r="D100" s="7" t="str">
        <f t="shared" si="8"/>
        <v/>
      </c>
      <c r="E100" s="62" t="str">
        <f>IF(OR(C100="",A100=""),"",IF(A100&lt;Vbld!$G$7,IF(VALUE(RIGHT(T100,2))&lt;50,66,86),INDEX(EC!$C$2:$C$739,MATCH(C100,EC,0))))</f>
        <v/>
      </c>
      <c r="F100" s="32" t="str">
        <f t="shared" si="9"/>
        <v/>
      </c>
      <c r="G100" s="37"/>
      <c r="H100" s="37"/>
      <c r="I100" s="37"/>
      <c r="J100" s="35"/>
      <c r="K100" s="28"/>
      <c r="L100" s="28"/>
      <c r="M100" s="30"/>
      <c r="N100" s="39">
        <f t="shared" si="10"/>
        <v>0</v>
      </c>
      <c r="P100" s="4" t="str">
        <f t="shared" si="11"/>
        <v/>
      </c>
      <c r="Q100" s="4" t="str">
        <f t="shared" si="12"/>
        <v/>
      </c>
      <c r="R100" s="4" t="str">
        <f t="shared" si="14"/>
        <v>/</v>
      </c>
      <c r="S100" s="4" t="str">
        <f t="shared" si="15"/>
        <v/>
      </c>
      <c r="T100" s="4" t="str">
        <f t="shared" si="13"/>
        <v/>
      </c>
    </row>
    <row r="101" spans="1:20" x14ac:dyDescent="0.35">
      <c r="A101" s="53"/>
      <c r="B101" s="56"/>
      <c r="C101" s="59"/>
      <c r="D101" s="7" t="str">
        <f t="shared" si="8"/>
        <v/>
      </c>
      <c r="E101" s="62" t="str">
        <f>IF(OR(C101="",A101=""),"",IF(A101&lt;Vbld!$G$7,IF(VALUE(RIGHT(T101,2))&lt;50,66,86),INDEX(EC!$C$2:$C$739,MATCH(C101,EC,0))))</f>
        <v/>
      </c>
      <c r="F101" s="32" t="str">
        <f t="shared" si="9"/>
        <v/>
      </c>
      <c r="G101" s="37"/>
      <c r="H101" s="37"/>
      <c r="I101" s="37"/>
      <c r="J101" s="35"/>
      <c r="K101" s="28"/>
      <c r="L101" s="28"/>
      <c r="M101" s="30"/>
      <c r="N101" s="39">
        <f t="shared" si="10"/>
        <v>0</v>
      </c>
      <c r="P101" s="4" t="str">
        <f t="shared" si="11"/>
        <v/>
      </c>
      <c r="Q101" s="4" t="str">
        <f t="shared" si="12"/>
        <v/>
      </c>
      <c r="R101" s="4" t="str">
        <f t="shared" si="14"/>
        <v>/</v>
      </c>
      <c r="S101" s="4" t="str">
        <f t="shared" si="15"/>
        <v/>
      </c>
      <c r="T101" s="4" t="str">
        <f t="shared" si="13"/>
        <v/>
      </c>
    </row>
    <row r="102" spans="1:20" x14ac:dyDescent="0.35">
      <c r="A102" s="53"/>
      <c r="B102" s="56"/>
      <c r="C102" s="59"/>
      <c r="D102" s="7" t="str">
        <f t="shared" si="8"/>
        <v/>
      </c>
      <c r="E102" s="62" t="str">
        <f>IF(OR(C102="",A102=""),"",IF(A102&lt;Vbld!$G$7,IF(VALUE(RIGHT(T102,2))&lt;50,66,86),INDEX(EC!$C$2:$C$739,MATCH(C102,EC,0))))</f>
        <v/>
      </c>
      <c r="F102" s="32" t="str">
        <f t="shared" si="9"/>
        <v/>
      </c>
      <c r="G102" s="37"/>
      <c r="H102" s="37"/>
      <c r="I102" s="37"/>
      <c r="J102" s="35"/>
      <c r="K102" s="28"/>
      <c r="L102" s="28"/>
      <c r="M102" s="30"/>
      <c r="N102" s="39">
        <f t="shared" si="10"/>
        <v>0</v>
      </c>
      <c r="P102" s="4" t="str">
        <f t="shared" si="11"/>
        <v/>
      </c>
      <c r="Q102" s="4" t="str">
        <f t="shared" si="12"/>
        <v/>
      </c>
      <c r="R102" s="4" t="str">
        <f t="shared" si="14"/>
        <v>/</v>
      </c>
      <c r="S102" s="4" t="str">
        <f t="shared" si="15"/>
        <v/>
      </c>
      <c r="T102" s="4" t="str">
        <f t="shared" si="13"/>
        <v/>
      </c>
    </row>
    <row r="103" spans="1:20" x14ac:dyDescent="0.35">
      <c r="A103" s="53"/>
      <c r="B103" s="56"/>
      <c r="C103" s="59"/>
      <c r="D103" s="7" t="str">
        <f t="shared" si="8"/>
        <v/>
      </c>
      <c r="E103" s="62" t="str">
        <f>IF(OR(C103="",A103=""),"",IF(A103&lt;Vbld!$G$7,IF(VALUE(RIGHT(T103,2))&lt;50,66,86),INDEX(EC!$C$2:$C$739,MATCH(C103,EC,0))))</f>
        <v/>
      </c>
      <c r="F103" s="32" t="str">
        <f t="shared" si="9"/>
        <v/>
      </c>
      <c r="G103" s="37"/>
      <c r="H103" s="37"/>
      <c r="I103" s="37"/>
      <c r="J103" s="35"/>
      <c r="K103" s="28"/>
      <c r="L103" s="28"/>
      <c r="M103" s="30"/>
      <c r="N103" s="39">
        <f t="shared" si="10"/>
        <v>0</v>
      </c>
      <c r="P103" s="4" t="str">
        <f t="shared" si="11"/>
        <v/>
      </c>
      <c r="Q103" s="4" t="str">
        <f t="shared" si="12"/>
        <v/>
      </c>
      <c r="R103" s="4" t="str">
        <f t="shared" si="14"/>
        <v>/</v>
      </c>
      <c r="S103" s="4" t="str">
        <f t="shared" si="15"/>
        <v/>
      </c>
      <c r="T103" s="4" t="str">
        <f t="shared" si="13"/>
        <v/>
      </c>
    </row>
    <row r="104" spans="1:20" x14ac:dyDescent="0.35">
      <c r="A104" s="53"/>
      <c r="B104" s="56"/>
      <c r="C104" s="59"/>
      <c r="D104" s="7" t="str">
        <f t="shared" si="8"/>
        <v/>
      </c>
      <c r="E104" s="62" t="str">
        <f>IF(OR(C104="",A104=""),"",IF(A104&lt;Vbld!$G$7,IF(VALUE(RIGHT(T104,2))&lt;50,66,86),INDEX(EC!$C$2:$C$739,MATCH(C104,EC,0))))</f>
        <v/>
      </c>
      <c r="F104" s="32" t="str">
        <f t="shared" si="9"/>
        <v/>
      </c>
      <c r="G104" s="37"/>
      <c r="H104" s="37"/>
      <c r="I104" s="37"/>
      <c r="J104" s="35"/>
      <c r="K104" s="28"/>
      <c r="L104" s="28"/>
      <c r="M104" s="30"/>
      <c r="N104" s="39">
        <f t="shared" si="10"/>
        <v>0</v>
      </c>
      <c r="P104" s="4" t="str">
        <f t="shared" si="11"/>
        <v/>
      </c>
      <c r="Q104" s="4" t="str">
        <f t="shared" si="12"/>
        <v/>
      </c>
      <c r="R104" s="4" t="str">
        <f t="shared" si="14"/>
        <v>/</v>
      </c>
      <c r="S104" s="4" t="str">
        <f t="shared" si="15"/>
        <v/>
      </c>
      <c r="T104" s="4" t="str">
        <f t="shared" si="13"/>
        <v/>
      </c>
    </row>
    <row r="105" spans="1:20" x14ac:dyDescent="0.35">
      <c r="A105" s="53"/>
      <c r="B105" s="56"/>
      <c r="C105" s="59"/>
      <c r="D105" s="7" t="str">
        <f t="shared" si="8"/>
        <v/>
      </c>
      <c r="E105" s="62" t="str">
        <f>IF(OR(C105="",A105=""),"",IF(A105&lt;Vbld!$G$7,IF(VALUE(RIGHT(T105,2))&lt;50,66,86),INDEX(EC!$C$2:$C$739,MATCH(C105,EC,0))))</f>
        <v/>
      </c>
      <c r="F105" s="32" t="str">
        <f t="shared" si="9"/>
        <v/>
      </c>
      <c r="G105" s="37"/>
      <c r="H105" s="37"/>
      <c r="I105" s="37"/>
      <c r="J105" s="35"/>
      <c r="K105" s="28"/>
      <c r="L105" s="28"/>
      <c r="M105" s="30"/>
      <c r="N105" s="39">
        <f t="shared" si="10"/>
        <v>0</v>
      </c>
      <c r="P105" s="4" t="str">
        <f t="shared" si="11"/>
        <v/>
      </c>
      <c r="Q105" s="4" t="str">
        <f t="shared" si="12"/>
        <v/>
      </c>
      <c r="R105" s="4" t="str">
        <f t="shared" si="14"/>
        <v>/</v>
      </c>
      <c r="S105" s="4" t="str">
        <f t="shared" si="15"/>
        <v/>
      </c>
      <c r="T105" s="4" t="str">
        <f t="shared" si="13"/>
        <v/>
      </c>
    </row>
    <row r="106" spans="1:20" x14ac:dyDescent="0.35">
      <c r="A106" s="53"/>
      <c r="B106" s="56"/>
      <c r="C106" s="59"/>
      <c r="D106" s="7" t="str">
        <f t="shared" si="8"/>
        <v/>
      </c>
      <c r="E106" s="62" t="str">
        <f>IF(OR(C106="",A106=""),"",IF(A106&lt;Vbld!$G$7,IF(VALUE(RIGHT(T106,2))&lt;50,66,86),INDEX(EC!$C$2:$C$739,MATCH(C106,EC,0))))</f>
        <v/>
      </c>
      <c r="F106" s="32" t="str">
        <f t="shared" si="9"/>
        <v/>
      </c>
      <c r="G106" s="37"/>
      <c r="H106" s="37"/>
      <c r="I106" s="37"/>
      <c r="J106" s="35"/>
      <c r="K106" s="28"/>
      <c r="L106" s="28"/>
      <c r="M106" s="30"/>
      <c r="N106" s="39">
        <f t="shared" si="10"/>
        <v>0</v>
      </c>
      <c r="P106" s="4" t="str">
        <f t="shared" si="11"/>
        <v/>
      </c>
      <c r="Q106" s="4" t="str">
        <f t="shared" si="12"/>
        <v/>
      </c>
      <c r="R106" s="4" t="str">
        <f t="shared" si="14"/>
        <v>/</v>
      </c>
      <c r="S106" s="4" t="str">
        <f t="shared" si="15"/>
        <v/>
      </c>
      <c r="T106" s="4" t="str">
        <f t="shared" si="13"/>
        <v/>
      </c>
    </row>
    <row r="107" spans="1:20" x14ac:dyDescent="0.35">
      <c r="A107" s="53"/>
      <c r="B107" s="56"/>
      <c r="C107" s="59"/>
      <c r="D107" s="7" t="str">
        <f t="shared" si="8"/>
        <v/>
      </c>
      <c r="E107" s="62" t="str">
        <f>IF(OR(C107="",A107=""),"",IF(A107&lt;Vbld!$G$7,IF(VALUE(RIGHT(T107,2))&lt;50,66,86),INDEX(EC!$C$2:$C$739,MATCH(C107,EC,0))))</f>
        <v/>
      </c>
      <c r="F107" s="32" t="str">
        <f t="shared" si="9"/>
        <v/>
      </c>
      <c r="G107" s="37"/>
      <c r="H107" s="37"/>
      <c r="I107" s="37"/>
      <c r="J107" s="35"/>
      <c r="K107" s="28"/>
      <c r="L107" s="28"/>
      <c r="M107" s="30"/>
      <c r="N107" s="39">
        <f t="shared" si="10"/>
        <v>0</v>
      </c>
      <c r="P107" s="4" t="str">
        <f t="shared" si="11"/>
        <v/>
      </c>
      <c r="Q107" s="4" t="str">
        <f t="shared" si="12"/>
        <v/>
      </c>
      <c r="R107" s="4" t="str">
        <f t="shared" si="14"/>
        <v>/</v>
      </c>
      <c r="S107" s="4" t="str">
        <f t="shared" si="15"/>
        <v/>
      </c>
      <c r="T107" s="4" t="str">
        <f t="shared" si="13"/>
        <v/>
      </c>
    </row>
    <row r="108" spans="1:20" x14ac:dyDescent="0.35">
      <c r="A108" s="53"/>
      <c r="B108" s="56"/>
      <c r="C108" s="59"/>
      <c r="D108" s="7" t="str">
        <f t="shared" si="8"/>
        <v/>
      </c>
      <c r="E108" s="62" t="str">
        <f>IF(OR(C108="",A108=""),"",IF(A108&lt;Vbld!$G$7,IF(VALUE(RIGHT(T108,2))&lt;50,66,86),INDEX(EC!$C$2:$C$739,MATCH(C108,EC,0))))</f>
        <v/>
      </c>
      <c r="F108" s="32" t="str">
        <f t="shared" si="9"/>
        <v/>
      </c>
      <c r="G108" s="37"/>
      <c r="H108" s="37"/>
      <c r="I108" s="37"/>
      <c r="J108" s="35"/>
      <c r="K108" s="28"/>
      <c r="L108" s="28"/>
      <c r="M108" s="30"/>
      <c r="N108" s="39">
        <f t="shared" si="10"/>
        <v>0</v>
      </c>
      <c r="P108" s="4" t="str">
        <f t="shared" si="11"/>
        <v/>
      </c>
      <c r="Q108" s="4" t="str">
        <f t="shared" si="12"/>
        <v/>
      </c>
      <c r="R108" s="4" t="str">
        <f t="shared" si="14"/>
        <v>/</v>
      </c>
      <c r="S108" s="4" t="str">
        <f t="shared" si="15"/>
        <v/>
      </c>
      <c r="T108" s="4" t="str">
        <f t="shared" si="13"/>
        <v/>
      </c>
    </row>
    <row r="109" spans="1:20" x14ac:dyDescent="0.35">
      <c r="A109" s="53"/>
      <c r="B109" s="56"/>
      <c r="C109" s="59"/>
      <c r="D109" s="7" t="str">
        <f t="shared" si="8"/>
        <v/>
      </c>
      <c r="E109" s="62" t="str">
        <f>IF(OR(C109="",A109=""),"",IF(A109&lt;Vbld!$G$7,IF(VALUE(RIGHT(T109,2))&lt;50,66,86),INDEX(EC!$C$2:$C$739,MATCH(C109,EC,0))))</f>
        <v/>
      </c>
      <c r="F109" s="32" t="str">
        <f t="shared" si="9"/>
        <v/>
      </c>
      <c r="G109" s="37"/>
      <c r="H109" s="37"/>
      <c r="I109" s="37"/>
      <c r="J109" s="35"/>
      <c r="K109" s="28"/>
      <c r="L109" s="28"/>
      <c r="M109" s="30"/>
      <c r="N109" s="39">
        <f t="shared" si="10"/>
        <v>0</v>
      </c>
      <c r="P109" s="4" t="str">
        <f t="shared" si="11"/>
        <v/>
      </c>
      <c r="Q109" s="4" t="str">
        <f t="shared" si="12"/>
        <v/>
      </c>
      <c r="R109" s="4" t="str">
        <f t="shared" si="14"/>
        <v>/</v>
      </c>
      <c r="S109" s="4" t="str">
        <f t="shared" si="15"/>
        <v/>
      </c>
      <c r="T109" s="4" t="str">
        <f t="shared" si="13"/>
        <v/>
      </c>
    </row>
    <row r="110" spans="1:20" x14ac:dyDescent="0.35">
      <c r="A110" s="53"/>
      <c r="B110" s="56"/>
      <c r="C110" s="59"/>
      <c r="D110" s="7" t="str">
        <f t="shared" si="8"/>
        <v/>
      </c>
      <c r="E110" s="62" t="str">
        <f>IF(OR(C110="",A110=""),"",IF(A110&lt;Vbld!$G$7,IF(VALUE(RIGHT(T110,2))&lt;50,66,86),INDEX(EC!$C$2:$C$739,MATCH(C110,EC,0))))</f>
        <v/>
      </c>
      <c r="F110" s="32" t="str">
        <f t="shared" si="9"/>
        <v/>
      </c>
      <c r="G110" s="37"/>
      <c r="H110" s="37"/>
      <c r="I110" s="37"/>
      <c r="J110" s="35"/>
      <c r="K110" s="28"/>
      <c r="L110" s="28"/>
      <c r="M110" s="30"/>
      <c r="N110" s="39">
        <f t="shared" si="10"/>
        <v>0</v>
      </c>
      <c r="P110" s="4" t="str">
        <f t="shared" si="11"/>
        <v/>
      </c>
      <c r="Q110" s="4" t="str">
        <f t="shared" si="12"/>
        <v/>
      </c>
      <c r="R110" s="4" t="str">
        <f t="shared" si="14"/>
        <v>/</v>
      </c>
      <c r="S110" s="4" t="str">
        <f t="shared" si="15"/>
        <v/>
      </c>
      <c r="T110" s="4" t="str">
        <f t="shared" si="13"/>
        <v/>
      </c>
    </row>
    <row r="111" spans="1:20" x14ac:dyDescent="0.35">
      <c r="A111" s="53"/>
      <c r="B111" s="56"/>
      <c r="C111" s="59"/>
      <c r="D111" s="7" t="str">
        <f t="shared" si="8"/>
        <v/>
      </c>
      <c r="E111" s="62" t="str">
        <f>IF(OR(C111="",A111=""),"",IF(A111&lt;Vbld!$G$7,IF(VALUE(RIGHT(T111,2))&lt;50,66,86),INDEX(EC!$C$2:$C$739,MATCH(C111,EC,0))))</f>
        <v/>
      </c>
      <c r="F111" s="32" t="str">
        <f t="shared" si="9"/>
        <v/>
      </c>
      <c r="G111" s="37"/>
      <c r="H111" s="37"/>
      <c r="I111" s="37"/>
      <c r="J111" s="35"/>
      <c r="K111" s="28"/>
      <c r="L111" s="28"/>
      <c r="M111" s="30"/>
      <c r="N111" s="39">
        <f t="shared" si="10"/>
        <v>0</v>
      </c>
      <c r="P111" s="4" t="str">
        <f t="shared" si="11"/>
        <v/>
      </c>
      <c r="Q111" s="4" t="str">
        <f t="shared" si="12"/>
        <v/>
      </c>
      <c r="R111" s="4" t="str">
        <f t="shared" si="14"/>
        <v>/</v>
      </c>
      <c r="S111" s="4" t="str">
        <f t="shared" si="15"/>
        <v/>
      </c>
      <c r="T111" s="4" t="str">
        <f t="shared" si="13"/>
        <v/>
      </c>
    </row>
    <row r="112" spans="1:20" x14ac:dyDescent="0.35">
      <c r="A112" s="53"/>
      <c r="B112" s="56"/>
      <c r="C112" s="59"/>
      <c r="D112" s="7" t="str">
        <f t="shared" si="8"/>
        <v/>
      </c>
      <c r="E112" s="62" t="str">
        <f>IF(OR(C112="",A112=""),"",IF(A112&lt;Vbld!$G$7,IF(VALUE(RIGHT(T112,2))&lt;50,66,86),INDEX(EC!$C$2:$C$739,MATCH(C112,EC,0))))</f>
        <v/>
      </c>
      <c r="F112" s="32" t="str">
        <f t="shared" si="9"/>
        <v/>
      </c>
      <c r="G112" s="37"/>
      <c r="H112" s="37"/>
      <c r="I112" s="37"/>
      <c r="J112" s="35"/>
      <c r="K112" s="28"/>
      <c r="L112" s="28"/>
      <c r="M112" s="30"/>
      <c r="N112" s="39">
        <f t="shared" si="10"/>
        <v>0</v>
      </c>
      <c r="P112" s="4" t="str">
        <f t="shared" si="11"/>
        <v/>
      </c>
      <c r="Q112" s="4" t="str">
        <f t="shared" si="12"/>
        <v/>
      </c>
      <c r="R112" s="4" t="str">
        <f t="shared" si="14"/>
        <v>/</v>
      </c>
      <c r="S112" s="4" t="str">
        <f t="shared" si="15"/>
        <v/>
      </c>
      <c r="T112" s="4" t="str">
        <f t="shared" si="13"/>
        <v/>
      </c>
    </row>
    <row r="113" spans="1:20" x14ac:dyDescent="0.35">
      <c r="A113" s="53"/>
      <c r="B113" s="56"/>
      <c r="C113" s="59"/>
      <c r="D113" s="7" t="str">
        <f t="shared" si="8"/>
        <v/>
      </c>
      <c r="E113" s="62" t="str">
        <f>IF(OR(C113="",A113=""),"",IF(A113&lt;Vbld!$G$7,IF(VALUE(RIGHT(T113,2))&lt;50,66,86),INDEX(EC!$C$2:$C$739,MATCH(C113,EC,0))))</f>
        <v/>
      </c>
      <c r="F113" s="32" t="str">
        <f t="shared" si="9"/>
        <v/>
      </c>
      <c r="G113" s="37"/>
      <c r="H113" s="37"/>
      <c r="I113" s="37"/>
      <c r="J113" s="35"/>
      <c r="K113" s="28"/>
      <c r="L113" s="28"/>
      <c r="M113" s="30"/>
      <c r="N113" s="39">
        <f t="shared" si="10"/>
        <v>0</v>
      </c>
      <c r="P113" s="4" t="str">
        <f t="shared" si="11"/>
        <v/>
      </c>
      <c r="Q113" s="4" t="str">
        <f t="shared" si="12"/>
        <v/>
      </c>
      <c r="R113" s="4" t="str">
        <f t="shared" si="14"/>
        <v>/</v>
      </c>
      <c r="S113" s="4" t="str">
        <f t="shared" si="15"/>
        <v/>
      </c>
      <c r="T113" s="4" t="str">
        <f t="shared" si="13"/>
        <v/>
      </c>
    </row>
    <row r="114" spans="1:20" x14ac:dyDescent="0.35">
      <c r="A114" s="53"/>
      <c r="B114" s="56"/>
      <c r="C114" s="59"/>
      <c r="D114" s="7" t="str">
        <f t="shared" si="8"/>
        <v/>
      </c>
      <c r="E114" s="62" t="str">
        <f>IF(OR(C114="",A114=""),"",IF(A114&lt;Vbld!$G$7,IF(VALUE(RIGHT(T114,2))&lt;50,66,86),INDEX(EC!$C$2:$C$739,MATCH(C114,EC,0))))</f>
        <v/>
      </c>
      <c r="F114" s="32" t="str">
        <f t="shared" si="9"/>
        <v/>
      </c>
      <c r="G114" s="37"/>
      <c r="H114" s="37"/>
      <c r="I114" s="37"/>
      <c r="J114" s="35"/>
      <c r="K114" s="28"/>
      <c r="L114" s="28"/>
      <c r="M114" s="30"/>
      <c r="N114" s="39">
        <f t="shared" si="10"/>
        <v>0</v>
      </c>
      <c r="P114" s="4" t="str">
        <f t="shared" si="11"/>
        <v/>
      </c>
      <c r="Q114" s="4" t="str">
        <f t="shared" si="12"/>
        <v/>
      </c>
      <c r="R114" s="4" t="str">
        <f t="shared" si="14"/>
        <v>/</v>
      </c>
      <c r="S114" s="4" t="str">
        <f t="shared" si="15"/>
        <v/>
      </c>
      <c r="T114" s="4" t="str">
        <f t="shared" si="13"/>
        <v/>
      </c>
    </row>
    <row r="115" spans="1:20" x14ac:dyDescent="0.35">
      <c r="A115" s="53"/>
      <c r="B115" s="56"/>
      <c r="C115" s="59"/>
      <c r="D115" s="7" t="str">
        <f t="shared" si="8"/>
        <v/>
      </c>
      <c r="E115" s="62" t="str">
        <f>IF(OR(C115="",A115=""),"",IF(A115&lt;Vbld!$G$7,IF(VALUE(RIGHT(T115,2))&lt;50,66,86),INDEX(EC!$C$2:$C$739,MATCH(C115,EC,0))))</f>
        <v/>
      </c>
      <c r="F115" s="32" t="str">
        <f t="shared" si="9"/>
        <v/>
      </c>
      <c r="G115" s="37"/>
      <c r="H115" s="37"/>
      <c r="I115" s="37"/>
      <c r="J115" s="35"/>
      <c r="K115" s="28"/>
      <c r="L115" s="28"/>
      <c r="M115" s="30"/>
      <c r="N115" s="39">
        <f t="shared" si="10"/>
        <v>0</v>
      </c>
      <c r="P115" s="4" t="str">
        <f t="shared" si="11"/>
        <v/>
      </c>
      <c r="Q115" s="4" t="str">
        <f t="shared" si="12"/>
        <v/>
      </c>
      <c r="R115" s="4" t="str">
        <f t="shared" si="14"/>
        <v>/</v>
      </c>
      <c r="S115" s="4" t="str">
        <f t="shared" si="15"/>
        <v/>
      </c>
      <c r="T115" s="4" t="str">
        <f t="shared" si="13"/>
        <v/>
      </c>
    </row>
    <row r="116" spans="1:20" x14ac:dyDescent="0.35">
      <c r="A116" s="53"/>
      <c r="B116" s="56"/>
      <c r="C116" s="59"/>
      <c r="D116" s="7" t="str">
        <f t="shared" si="8"/>
        <v/>
      </c>
      <c r="E116" s="62" t="str">
        <f>IF(OR(C116="",A116=""),"",IF(A116&lt;Vbld!$G$7,IF(VALUE(RIGHT(T116,2))&lt;50,66,86),INDEX(EC!$C$2:$C$739,MATCH(C116,EC,0))))</f>
        <v/>
      </c>
      <c r="F116" s="32" t="str">
        <f t="shared" si="9"/>
        <v/>
      </c>
      <c r="G116" s="37"/>
      <c r="H116" s="37"/>
      <c r="I116" s="37"/>
      <c r="J116" s="35"/>
      <c r="K116" s="28"/>
      <c r="L116" s="28"/>
      <c r="M116" s="30"/>
      <c r="N116" s="39">
        <f t="shared" si="10"/>
        <v>0</v>
      </c>
      <c r="P116" s="4" t="str">
        <f t="shared" si="11"/>
        <v/>
      </c>
      <c r="Q116" s="4" t="str">
        <f t="shared" si="12"/>
        <v/>
      </c>
      <c r="R116" s="4" t="str">
        <f t="shared" si="14"/>
        <v>/</v>
      </c>
      <c r="S116" s="4" t="str">
        <f t="shared" si="15"/>
        <v/>
      </c>
      <c r="T116" s="4" t="str">
        <f t="shared" si="13"/>
        <v/>
      </c>
    </row>
    <row r="117" spans="1:20" x14ac:dyDescent="0.35">
      <c r="A117" s="53"/>
      <c r="B117" s="56"/>
      <c r="C117" s="59"/>
      <c r="D117" s="7" t="str">
        <f t="shared" si="8"/>
        <v/>
      </c>
      <c r="E117" s="62" t="str">
        <f>IF(OR(C117="",A117=""),"",IF(A117&lt;Vbld!$G$7,IF(VALUE(RIGHT(T117,2))&lt;50,66,86),INDEX(EC!$C$2:$C$739,MATCH(C117,EC,0))))</f>
        <v/>
      </c>
      <c r="F117" s="32" t="str">
        <f t="shared" si="9"/>
        <v/>
      </c>
      <c r="G117" s="37"/>
      <c r="H117" s="37"/>
      <c r="I117" s="37"/>
      <c r="J117" s="35"/>
      <c r="K117" s="28"/>
      <c r="L117" s="28"/>
      <c r="M117" s="30"/>
      <c r="N117" s="39">
        <f t="shared" si="10"/>
        <v>0</v>
      </c>
      <c r="P117" s="4" t="str">
        <f t="shared" si="11"/>
        <v/>
      </c>
      <c r="Q117" s="4" t="str">
        <f t="shared" si="12"/>
        <v/>
      </c>
      <c r="R117" s="4" t="str">
        <f t="shared" si="14"/>
        <v>/</v>
      </c>
      <c r="S117" s="4" t="str">
        <f t="shared" si="15"/>
        <v/>
      </c>
      <c r="T117" s="4" t="str">
        <f t="shared" si="13"/>
        <v/>
      </c>
    </row>
    <row r="118" spans="1:20" x14ac:dyDescent="0.35">
      <c r="A118" s="53"/>
      <c r="B118" s="56"/>
      <c r="C118" s="59"/>
      <c r="D118" s="7" t="str">
        <f t="shared" si="8"/>
        <v/>
      </c>
      <c r="E118" s="62" t="str">
        <f>IF(OR(C118="",A118=""),"",IF(A118&lt;Vbld!$G$7,IF(VALUE(RIGHT(T118,2))&lt;50,66,86),INDEX(EC!$C$2:$C$739,MATCH(C118,EC,0))))</f>
        <v/>
      </c>
      <c r="F118" s="32" t="str">
        <f t="shared" si="9"/>
        <v/>
      </c>
      <c r="G118" s="37"/>
      <c r="H118" s="37"/>
      <c r="I118" s="37"/>
      <c r="J118" s="35"/>
      <c r="K118" s="28"/>
      <c r="L118" s="28"/>
      <c r="M118" s="30"/>
      <c r="N118" s="39">
        <f t="shared" si="10"/>
        <v>0</v>
      </c>
      <c r="P118" s="4" t="str">
        <f t="shared" si="11"/>
        <v/>
      </c>
      <c r="Q118" s="4" t="str">
        <f t="shared" si="12"/>
        <v/>
      </c>
      <c r="R118" s="4" t="str">
        <f t="shared" si="14"/>
        <v>/</v>
      </c>
      <c r="S118" s="4" t="str">
        <f t="shared" si="15"/>
        <v/>
      </c>
      <c r="T118" s="4" t="str">
        <f t="shared" si="13"/>
        <v/>
      </c>
    </row>
    <row r="119" spans="1:20" x14ac:dyDescent="0.35">
      <c r="A119" s="53"/>
      <c r="B119" s="56"/>
      <c r="C119" s="59"/>
      <c r="D119" s="7" t="str">
        <f t="shared" si="8"/>
        <v/>
      </c>
      <c r="E119" s="62" t="str">
        <f>IF(OR(C119="",A119=""),"",IF(A119&lt;Vbld!$G$7,IF(VALUE(RIGHT(T119,2))&lt;50,66,86),INDEX(EC!$C$2:$C$739,MATCH(C119,EC,0))))</f>
        <v/>
      </c>
      <c r="F119" s="32" t="str">
        <f t="shared" si="9"/>
        <v/>
      </c>
      <c r="G119" s="37"/>
      <c r="H119" s="37"/>
      <c r="I119" s="37"/>
      <c r="J119" s="35"/>
      <c r="K119" s="28"/>
      <c r="L119" s="28"/>
      <c r="M119" s="30"/>
      <c r="N119" s="39">
        <f t="shared" si="10"/>
        <v>0</v>
      </c>
      <c r="P119" s="4" t="str">
        <f t="shared" si="11"/>
        <v/>
      </c>
      <c r="Q119" s="4" t="str">
        <f t="shared" si="12"/>
        <v/>
      </c>
      <c r="R119" s="4" t="str">
        <f t="shared" si="14"/>
        <v>/</v>
      </c>
      <c r="S119" s="4" t="str">
        <f t="shared" si="15"/>
        <v/>
      </c>
      <c r="T119" s="4" t="str">
        <f t="shared" si="13"/>
        <v/>
      </c>
    </row>
    <row r="120" spans="1:20" x14ac:dyDescent="0.35">
      <c r="A120" s="53"/>
      <c r="B120" s="56"/>
      <c r="C120" s="59"/>
      <c r="D120" s="7" t="str">
        <f t="shared" si="8"/>
        <v/>
      </c>
      <c r="E120" s="62" t="str">
        <f>IF(OR(C120="",A120=""),"",IF(A120&lt;Vbld!$G$7,IF(VALUE(RIGHT(T120,2))&lt;50,66,86),INDEX(EC!$C$2:$C$739,MATCH(C120,EC,0))))</f>
        <v/>
      </c>
      <c r="F120" s="32" t="str">
        <f t="shared" si="9"/>
        <v/>
      </c>
      <c r="G120" s="37"/>
      <c r="H120" s="37"/>
      <c r="I120" s="37"/>
      <c r="J120" s="35"/>
      <c r="K120" s="28"/>
      <c r="L120" s="28"/>
      <c r="M120" s="30"/>
      <c r="N120" s="39">
        <f t="shared" si="10"/>
        <v>0</v>
      </c>
      <c r="P120" s="4" t="str">
        <f t="shared" si="11"/>
        <v/>
      </c>
      <c r="Q120" s="4" t="str">
        <f t="shared" si="12"/>
        <v/>
      </c>
      <c r="R120" s="4" t="str">
        <f t="shared" si="14"/>
        <v>/</v>
      </c>
      <c r="S120" s="4" t="str">
        <f t="shared" si="15"/>
        <v/>
      </c>
      <c r="T120" s="4" t="str">
        <f t="shared" si="13"/>
        <v/>
      </c>
    </row>
    <row r="121" spans="1:20" x14ac:dyDescent="0.35">
      <c r="A121" s="53"/>
      <c r="B121" s="56"/>
      <c r="C121" s="59"/>
      <c r="D121" s="7" t="str">
        <f t="shared" si="8"/>
        <v/>
      </c>
      <c r="E121" s="62" t="str">
        <f>IF(OR(C121="",A121=""),"",IF(A121&lt;Vbld!$G$7,IF(VALUE(RIGHT(T121,2))&lt;50,66,86),INDEX(EC!$C$2:$C$739,MATCH(C121,EC,0))))</f>
        <v/>
      </c>
      <c r="F121" s="32" t="str">
        <f t="shared" si="9"/>
        <v/>
      </c>
      <c r="G121" s="37"/>
      <c r="H121" s="37"/>
      <c r="I121" s="37"/>
      <c r="J121" s="35"/>
      <c r="K121" s="28"/>
      <c r="L121" s="28"/>
      <c r="M121" s="30"/>
      <c r="N121" s="39">
        <f t="shared" si="10"/>
        <v>0</v>
      </c>
      <c r="P121" s="4" t="str">
        <f t="shared" si="11"/>
        <v/>
      </c>
      <c r="Q121" s="4" t="str">
        <f t="shared" si="12"/>
        <v/>
      </c>
      <c r="R121" s="4" t="str">
        <f t="shared" si="14"/>
        <v>/</v>
      </c>
      <c r="S121" s="4" t="str">
        <f t="shared" si="15"/>
        <v/>
      </c>
      <c r="T121" s="4" t="str">
        <f t="shared" si="13"/>
        <v/>
      </c>
    </row>
    <row r="122" spans="1:20" x14ac:dyDescent="0.35">
      <c r="A122" s="53"/>
      <c r="B122" s="56"/>
      <c r="C122" s="59"/>
      <c r="D122" s="7" t="str">
        <f t="shared" si="8"/>
        <v/>
      </c>
      <c r="E122" s="62" t="str">
        <f>IF(OR(C122="",A122=""),"",IF(A122&lt;Vbld!$G$7,IF(VALUE(RIGHT(T122,2))&lt;50,66,86),INDEX(EC!$C$2:$C$739,MATCH(C122,EC,0))))</f>
        <v/>
      </c>
      <c r="F122" s="32" t="str">
        <f t="shared" si="9"/>
        <v/>
      </c>
      <c r="G122" s="37"/>
      <c r="H122" s="37"/>
      <c r="I122" s="37"/>
      <c r="J122" s="35"/>
      <c r="K122" s="28"/>
      <c r="L122" s="28"/>
      <c r="M122" s="30"/>
      <c r="N122" s="39">
        <f t="shared" si="10"/>
        <v>0</v>
      </c>
      <c r="P122" s="4" t="str">
        <f t="shared" si="11"/>
        <v/>
      </c>
      <c r="Q122" s="4" t="str">
        <f t="shared" si="12"/>
        <v/>
      </c>
      <c r="R122" s="4" t="str">
        <f t="shared" si="14"/>
        <v>/</v>
      </c>
      <c r="S122" s="4" t="str">
        <f t="shared" si="15"/>
        <v/>
      </c>
      <c r="T122" s="4" t="str">
        <f t="shared" si="13"/>
        <v/>
      </c>
    </row>
    <row r="123" spans="1:20" x14ac:dyDescent="0.35">
      <c r="A123" s="53"/>
      <c r="B123" s="56"/>
      <c r="C123" s="59"/>
      <c r="D123" s="7" t="str">
        <f t="shared" si="8"/>
        <v/>
      </c>
      <c r="E123" s="62" t="str">
        <f>IF(OR(C123="",A123=""),"",IF(A123&lt;Vbld!$G$7,IF(VALUE(RIGHT(T123,2))&lt;50,66,86),INDEX(EC!$C$2:$C$739,MATCH(C123,EC,0))))</f>
        <v/>
      </c>
      <c r="F123" s="32" t="str">
        <f t="shared" si="9"/>
        <v/>
      </c>
      <c r="G123" s="37"/>
      <c r="H123" s="37"/>
      <c r="I123" s="37"/>
      <c r="J123" s="35"/>
      <c r="K123" s="28"/>
      <c r="L123" s="28"/>
      <c r="M123" s="30"/>
      <c r="N123" s="39">
        <f t="shared" si="10"/>
        <v>0</v>
      </c>
      <c r="P123" s="4" t="str">
        <f t="shared" si="11"/>
        <v/>
      </c>
      <c r="Q123" s="4" t="str">
        <f t="shared" si="12"/>
        <v/>
      </c>
      <c r="R123" s="4" t="str">
        <f t="shared" si="14"/>
        <v>/</v>
      </c>
      <c r="S123" s="4" t="str">
        <f t="shared" si="15"/>
        <v/>
      </c>
      <c r="T123" s="4" t="str">
        <f t="shared" si="13"/>
        <v/>
      </c>
    </row>
    <row r="124" spans="1:20" x14ac:dyDescent="0.35">
      <c r="A124" s="53"/>
      <c r="B124" s="56"/>
      <c r="C124" s="59"/>
      <c r="D124" s="7" t="str">
        <f t="shared" si="8"/>
        <v/>
      </c>
      <c r="E124" s="62" t="str">
        <f>IF(OR(C124="",A124=""),"",IF(A124&lt;Vbld!$G$7,IF(VALUE(RIGHT(T124,2))&lt;50,66,86),INDEX(EC!$C$2:$C$739,MATCH(C124,EC,0))))</f>
        <v/>
      </c>
      <c r="F124" s="32" t="str">
        <f t="shared" si="9"/>
        <v/>
      </c>
      <c r="G124" s="37"/>
      <c r="H124" s="37"/>
      <c r="I124" s="37"/>
      <c r="J124" s="35"/>
      <c r="K124" s="28"/>
      <c r="L124" s="28"/>
      <c r="M124" s="30"/>
      <c r="N124" s="39">
        <f t="shared" si="10"/>
        <v>0</v>
      </c>
      <c r="P124" s="4" t="str">
        <f t="shared" si="11"/>
        <v/>
      </c>
      <c r="Q124" s="4" t="str">
        <f t="shared" si="12"/>
        <v/>
      </c>
      <c r="R124" s="4" t="str">
        <f t="shared" si="14"/>
        <v>/</v>
      </c>
      <c r="S124" s="4" t="str">
        <f t="shared" si="15"/>
        <v/>
      </c>
      <c r="T124" s="4" t="str">
        <f t="shared" si="13"/>
        <v/>
      </c>
    </row>
    <row r="125" spans="1:20" x14ac:dyDescent="0.35">
      <c r="A125" s="53"/>
      <c r="B125" s="56"/>
      <c r="C125" s="59"/>
      <c r="D125" s="7" t="str">
        <f t="shared" si="8"/>
        <v/>
      </c>
      <c r="E125" s="62" t="str">
        <f>IF(OR(C125="",A125=""),"",IF(A125&lt;Vbld!$G$7,IF(VALUE(RIGHT(T125,2))&lt;50,66,86),INDEX(EC!$C$2:$C$739,MATCH(C125,EC,0))))</f>
        <v/>
      </c>
      <c r="F125" s="32" t="str">
        <f t="shared" si="9"/>
        <v/>
      </c>
      <c r="G125" s="37"/>
      <c r="H125" s="37"/>
      <c r="I125" s="37"/>
      <c r="J125" s="35"/>
      <c r="K125" s="28"/>
      <c r="L125" s="28"/>
      <c r="M125" s="30"/>
      <c r="N125" s="39">
        <f t="shared" si="10"/>
        <v>0</v>
      </c>
      <c r="P125" s="4" t="str">
        <f t="shared" si="11"/>
        <v/>
      </c>
      <c r="Q125" s="4" t="str">
        <f t="shared" si="12"/>
        <v/>
      </c>
      <c r="R125" s="4" t="str">
        <f t="shared" si="14"/>
        <v>/</v>
      </c>
      <c r="S125" s="4" t="str">
        <f t="shared" si="15"/>
        <v/>
      </c>
      <c r="T125" s="4" t="str">
        <f t="shared" si="13"/>
        <v/>
      </c>
    </row>
    <row r="126" spans="1:20" x14ac:dyDescent="0.35">
      <c r="A126" s="53"/>
      <c r="B126" s="56"/>
      <c r="C126" s="59"/>
      <c r="D126" s="7" t="str">
        <f t="shared" si="8"/>
        <v/>
      </c>
      <c r="E126" s="62" t="str">
        <f>IF(OR(C126="",A126=""),"",IF(A126&lt;Vbld!$G$7,IF(VALUE(RIGHT(T126,2))&lt;50,66,86),INDEX(EC!$C$2:$C$739,MATCH(C126,EC,0))))</f>
        <v/>
      </c>
      <c r="F126" s="32" t="str">
        <f t="shared" si="9"/>
        <v/>
      </c>
      <c r="G126" s="37"/>
      <c r="H126" s="37"/>
      <c r="I126" s="37"/>
      <c r="J126" s="35"/>
      <c r="K126" s="28"/>
      <c r="L126" s="28"/>
      <c r="M126" s="30"/>
      <c r="N126" s="39">
        <f t="shared" si="10"/>
        <v>0</v>
      </c>
      <c r="P126" s="4" t="str">
        <f t="shared" si="11"/>
        <v/>
      </c>
      <c r="Q126" s="4" t="str">
        <f t="shared" si="12"/>
        <v/>
      </c>
      <c r="R126" s="4" t="str">
        <f t="shared" si="14"/>
        <v>/</v>
      </c>
      <c r="S126" s="4" t="str">
        <f t="shared" si="15"/>
        <v/>
      </c>
      <c r="T126" s="4" t="str">
        <f t="shared" si="13"/>
        <v/>
      </c>
    </row>
    <row r="127" spans="1:20" x14ac:dyDescent="0.35">
      <c r="A127" s="53"/>
      <c r="B127" s="56"/>
      <c r="C127" s="59"/>
      <c r="D127" s="7" t="str">
        <f t="shared" si="8"/>
        <v/>
      </c>
      <c r="E127" s="62" t="str">
        <f>IF(OR(C127="",A127=""),"",IF(A127&lt;Vbld!$G$7,IF(VALUE(RIGHT(T127,2))&lt;50,66,86),INDEX(EC!$C$2:$C$739,MATCH(C127,EC,0))))</f>
        <v/>
      </c>
      <c r="F127" s="32" t="str">
        <f t="shared" si="9"/>
        <v/>
      </c>
      <c r="G127" s="37"/>
      <c r="H127" s="37"/>
      <c r="I127" s="37"/>
      <c r="J127" s="35"/>
      <c r="K127" s="28"/>
      <c r="L127" s="28"/>
      <c r="M127" s="30"/>
      <c r="N127" s="39">
        <f t="shared" si="10"/>
        <v>0</v>
      </c>
      <c r="P127" s="4" t="str">
        <f t="shared" si="11"/>
        <v/>
      </c>
      <c r="Q127" s="4" t="str">
        <f t="shared" si="12"/>
        <v/>
      </c>
      <c r="R127" s="4" t="str">
        <f t="shared" si="14"/>
        <v>/</v>
      </c>
      <c r="S127" s="4" t="str">
        <f t="shared" si="15"/>
        <v/>
      </c>
      <c r="T127" s="4" t="str">
        <f t="shared" si="13"/>
        <v/>
      </c>
    </row>
    <row r="128" spans="1:20" x14ac:dyDescent="0.35">
      <c r="A128" s="53"/>
      <c r="B128" s="56"/>
      <c r="C128" s="59"/>
      <c r="D128" s="7" t="str">
        <f t="shared" si="8"/>
        <v/>
      </c>
      <c r="E128" s="62" t="str">
        <f>IF(OR(C128="",A128=""),"",IF(A128&lt;Vbld!$G$7,IF(VALUE(RIGHT(T128,2))&lt;50,66,86),INDEX(EC!$C$2:$C$739,MATCH(C128,EC,0))))</f>
        <v/>
      </c>
      <c r="F128" s="32" t="str">
        <f t="shared" si="9"/>
        <v/>
      </c>
      <c r="G128" s="37"/>
      <c r="H128" s="37"/>
      <c r="I128" s="37"/>
      <c r="J128" s="35"/>
      <c r="K128" s="28"/>
      <c r="L128" s="28"/>
      <c r="M128" s="30"/>
      <c r="N128" s="39">
        <f t="shared" si="10"/>
        <v>0</v>
      </c>
      <c r="P128" s="4" t="str">
        <f t="shared" si="11"/>
        <v/>
      </c>
      <c r="Q128" s="4" t="str">
        <f t="shared" si="12"/>
        <v/>
      </c>
      <c r="R128" s="4" t="str">
        <f t="shared" si="14"/>
        <v>/</v>
      </c>
      <c r="S128" s="4" t="str">
        <f t="shared" si="15"/>
        <v/>
      </c>
      <c r="T128" s="4" t="str">
        <f t="shared" si="13"/>
        <v/>
      </c>
    </row>
    <row r="129" spans="1:20" x14ac:dyDescent="0.35">
      <c r="A129" s="53"/>
      <c r="B129" s="56"/>
      <c r="C129" s="59"/>
      <c r="D129" s="7" t="str">
        <f t="shared" si="8"/>
        <v/>
      </c>
      <c r="E129" s="62" t="str">
        <f>IF(OR(C129="",A129=""),"",IF(A129&lt;Vbld!$G$7,IF(VALUE(RIGHT(T129,2))&lt;50,66,86),INDEX(EC!$C$2:$C$739,MATCH(C129,EC,0))))</f>
        <v/>
      </c>
      <c r="F129" s="32" t="str">
        <f t="shared" si="9"/>
        <v/>
      </c>
      <c r="G129" s="37"/>
      <c r="H129" s="37"/>
      <c r="I129" s="37"/>
      <c r="J129" s="35"/>
      <c r="K129" s="28"/>
      <c r="L129" s="28"/>
      <c r="M129" s="30"/>
      <c r="N129" s="39">
        <f t="shared" si="10"/>
        <v>0</v>
      </c>
      <c r="P129" s="4" t="str">
        <f t="shared" si="11"/>
        <v/>
      </c>
      <c r="Q129" s="4" t="str">
        <f t="shared" si="12"/>
        <v/>
      </c>
      <c r="R129" s="4" t="str">
        <f t="shared" si="14"/>
        <v>/</v>
      </c>
      <c r="S129" s="4" t="str">
        <f t="shared" si="15"/>
        <v/>
      </c>
      <c r="T129" s="4" t="str">
        <f t="shared" si="13"/>
        <v/>
      </c>
    </row>
    <row r="130" spans="1:20" x14ac:dyDescent="0.35">
      <c r="A130" s="53"/>
      <c r="B130" s="56"/>
      <c r="C130" s="59"/>
      <c r="D130" s="7" t="str">
        <f t="shared" si="8"/>
        <v/>
      </c>
      <c r="E130" s="62" t="str">
        <f>IF(OR(C130="",A130=""),"",IF(A130&lt;Vbld!$G$7,IF(VALUE(RIGHT(T130,2))&lt;50,66,86),INDEX(EC!$C$2:$C$739,MATCH(C130,EC,0))))</f>
        <v/>
      </c>
      <c r="F130" s="32" t="str">
        <f t="shared" si="9"/>
        <v/>
      </c>
      <c r="G130" s="37"/>
      <c r="H130" s="37"/>
      <c r="I130" s="37"/>
      <c r="J130" s="35"/>
      <c r="K130" s="28"/>
      <c r="L130" s="28"/>
      <c r="M130" s="30"/>
      <c r="N130" s="39">
        <f t="shared" si="10"/>
        <v>0</v>
      </c>
      <c r="P130" s="4" t="str">
        <f t="shared" si="11"/>
        <v/>
      </c>
      <c r="Q130" s="4" t="str">
        <f t="shared" si="12"/>
        <v/>
      </c>
      <c r="R130" s="4" t="str">
        <f t="shared" si="14"/>
        <v>/</v>
      </c>
      <c r="S130" s="4" t="str">
        <f t="shared" si="15"/>
        <v/>
      </c>
      <c r="T130" s="4" t="str">
        <f t="shared" si="13"/>
        <v/>
      </c>
    </row>
    <row r="131" spans="1:20" x14ac:dyDescent="0.35">
      <c r="A131" s="53"/>
      <c r="B131" s="56"/>
      <c r="C131" s="59"/>
      <c r="D131" s="7" t="str">
        <f t="shared" si="8"/>
        <v/>
      </c>
      <c r="E131" s="62" t="str">
        <f>IF(OR(C131="",A131=""),"",IF(A131&lt;Vbld!$G$7,IF(VALUE(RIGHT(T131,2))&lt;50,66,86),INDEX(EC!$C$2:$C$739,MATCH(C131,EC,0))))</f>
        <v/>
      </c>
      <c r="F131" s="32" t="str">
        <f t="shared" si="9"/>
        <v/>
      </c>
      <c r="G131" s="37"/>
      <c r="H131" s="37"/>
      <c r="I131" s="37"/>
      <c r="J131" s="35"/>
      <c r="K131" s="28"/>
      <c r="L131" s="28"/>
      <c r="M131" s="30"/>
      <c r="N131" s="39">
        <f t="shared" si="10"/>
        <v>0</v>
      </c>
      <c r="P131" s="4" t="str">
        <f t="shared" si="11"/>
        <v/>
      </c>
      <c r="Q131" s="4" t="str">
        <f t="shared" si="12"/>
        <v/>
      </c>
      <c r="R131" s="4" t="str">
        <f t="shared" si="14"/>
        <v>/</v>
      </c>
      <c r="S131" s="4" t="str">
        <f t="shared" si="15"/>
        <v/>
      </c>
      <c r="T131" s="4" t="str">
        <f t="shared" si="13"/>
        <v/>
      </c>
    </row>
    <row r="132" spans="1:20" x14ac:dyDescent="0.35">
      <c r="A132" s="53"/>
      <c r="B132" s="56"/>
      <c r="C132" s="59"/>
      <c r="D132" s="7" t="str">
        <f t="shared" si="8"/>
        <v/>
      </c>
      <c r="E132" s="62" t="str">
        <f>IF(OR(C132="",A132=""),"",IF(A132&lt;Vbld!$G$7,IF(VALUE(RIGHT(T132,2))&lt;50,66,86),INDEX(EC!$C$2:$C$739,MATCH(C132,EC,0))))</f>
        <v/>
      </c>
      <c r="F132" s="32" t="str">
        <f t="shared" si="9"/>
        <v/>
      </c>
      <c r="G132" s="37"/>
      <c r="H132" s="37"/>
      <c r="I132" s="37"/>
      <c r="J132" s="35"/>
      <c r="K132" s="28"/>
      <c r="L132" s="28"/>
      <c r="M132" s="30"/>
      <c r="N132" s="39">
        <f t="shared" si="10"/>
        <v>0</v>
      </c>
      <c r="P132" s="4" t="str">
        <f t="shared" si="11"/>
        <v/>
      </c>
      <c r="Q132" s="4" t="str">
        <f t="shared" si="12"/>
        <v/>
      </c>
      <c r="R132" s="4" t="str">
        <f t="shared" si="14"/>
        <v>/</v>
      </c>
      <c r="S132" s="4" t="str">
        <f t="shared" si="15"/>
        <v/>
      </c>
      <c r="T132" s="4" t="str">
        <f t="shared" si="13"/>
        <v/>
      </c>
    </row>
    <row r="133" spans="1:20" x14ac:dyDescent="0.35">
      <c r="A133" s="53"/>
      <c r="B133" s="56"/>
      <c r="C133" s="59"/>
      <c r="D133" s="7" t="str">
        <f t="shared" ref="D133:D196" si="16">IF(OR(B133="",C133=""),"",IF(LEN(C133)=5,CONCATENATE(B133,"/",LEFT(C133,3),"-",RIGHT(C133,2)),CONCATENATE(B133,"/",LEFT(C133,3),"-",MID(C133,4,2),RIGHT(C133,3))))</f>
        <v/>
      </c>
      <c r="E133" s="62" t="str">
        <f>IF(OR(C133="",A133=""),"",IF(A133&lt;Vbld!$G$7,IF(VALUE(RIGHT(T133,2))&lt;50,66,86),INDEX(EC!$C$2:$C$739,MATCH(C133,EC,0))))</f>
        <v/>
      </c>
      <c r="F133" s="32" t="str">
        <f t="shared" ref="F133:F196" si="17">IF(C133="","",INDEX(OmEC,MATCH(C133,EC,0)))</f>
        <v/>
      </c>
      <c r="G133" s="37"/>
      <c r="H133" s="37"/>
      <c r="I133" s="37"/>
      <c r="J133" s="35"/>
      <c r="K133" s="28"/>
      <c r="L133" s="28"/>
      <c r="M133" s="30"/>
      <c r="N133" s="39">
        <f t="shared" ref="N133:N196" si="18">SUM(I133:M133)</f>
        <v>0</v>
      </c>
      <c r="P133" s="4" t="str">
        <f t="shared" ref="P133:P196" si="19">LEFT(C133,3)</f>
        <v/>
      </c>
      <c r="Q133" s="4" t="str">
        <f t="shared" ref="Q133:Q196" si="20">IF(C133="","",IF(VALUE(RIGHT(T133,2))&lt;50,"G","B"))</f>
        <v/>
      </c>
      <c r="R133" s="4" t="str">
        <f t="shared" si="14"/>
        <v>/</v>
      </c>
      <c r="S133" s="4" t="str">
        <f t="shared" si="15"/>
        <v/>
      </c>
      <c r="T133" s="4" t="str">
        <f t="shared" ref="T133:T196" si="21">LEFT(C133,5)</f>
        <v/>
      </c>
    </row>
    <row r="134" spans="1:20" x14ac:dyDescent="0.35">
      <c r="A134" s="53"/>
      <c r="B134" s="56"/>
      <c r="C134" s="59"/>
      <c r="D134" s="7" t="str">
        <f t="shared" si="16"/>
        <v/>
      </c>
      <c r="E134" s="62" t="str">
        <f>IF(OR(C134="",A134=""),"",IF(A134&lt;Vbld!$G$7,IF(VALUE(RIGHT(T134,2))&lt;50,66,86),INDEX(EC!$C$2:$C$739,MATCH(C134,EC,0))))</f>
        <v/>
      </c>
      <c r="F134" s="32" t="str">
        <f t="shared" si="17"/>
        <v/>
      </c>
      <c r="G134" s="37"/>
      <c r="H134" s="37"/>
      <c r="I134" s="37"/>
      <c r="J134" s="35"/>
      <c r="K134" s="28"/>
      <c r="L134" s="28"/>
      <c r="M134" s="30"/>
      <c r="N134" s="39">
        <f t="shared" si="18"/>
        <v>0</v>
      </c>
      <c r="P134" s="4" t="str">
        <f t="shared" si="19"/>
        <v/>
      </c>
      <c r="Q134" s="4" t="str">
        <f t="shared" si="20"/>
        <v/>
      </c>
      <c r="R134" s="4" t="str">
        <f t="shared" ref="R134:R197" si="22">CONCATENATE(D134,"/",A134)</f>
        <v>/</v>
      </c>
      <c r="S134" s="4" t="str">
        <f t="shared" ref="S134:S197" si="23">IF(B134="","",LEFT(B134,3))</f>
        <v/>
      </c>
      <c r="T134" s="4" t="str">
        <f t="shared" si="21"/>
        <v/>
      </c>
    </row>
    <row r="135" spans="1:20" x14ac:dyDescent="0.35">
      <c r="A135" s="53"/>
      <c r="B135" s="56"/>
      <c r="C135" s="59"/>
      <c r="D135" s="7" t="str">
        <f t="shared" si="16"/>
        <v/>
      </c>
      <c r="E135" s="62" t="str">
        <f>IF(OR(C135="",A135=""),"",IF(A135&lt;Vbld!$G$7,IF(VALUE(RIGHT(T135,2))&lt;50,66,86),INDEX(EC!$C$2:$C$739,MATCH(C135,EC,0))))</f>
        <v/>
      </c>
      <c r="F135" s="32" t="str">
        <f t="shared" si="17"/>
        <v/>
      </c>
      <c r="G135" s="37"/>
      <c r="H135" s="37"/>
      <c r="I135" s="37"/>
      <c r="J135" s="35"/>
      <c r="K135" s="28"/>
      <c r="L135" s="28"/>
      <c r="M135" s="30"/>
      <c r="N135" s="39">
        <f t="shared" si="18"/>
        <v>0</v>
      </c>
      <c r="P135" s="4" t="str">
        <f t="shared" si="19"/>
        <v/>
      </c>
      <c r="Q135" s="4" t="str">
        <f t="shared" si="20"/>
        <v/>
      </c>
      <c r="R135" s="4" t="str">
        <f t="shared" si="22"/>
        <v>/</v>
      </c>
      <c r="S135" s="4" t="str">
        <f t="shared" si="23"/>
        <v/>
      </c>
      <c r="T135" s="4" t="str">
        <f t="shared" si="21"/>
        <v/>
      </c>
    </row>
    <row r="136" spans="1:20" x14ac:dyDescent="0.35">
      <c r="A136" s="53"/>
      <c r="B136" s="56"/>
      <c r="C136" s="59"/>
      <c r="D136" s="7" t="str">
        <f t="shared" si="16"/>
        <v/>
      </c>
      <c r="E136" s="62" t="str">
        <f>IF(OR(C136="",A136=""),"",IF(A136&lt;Vbld!$G$7,IF(VALUE(RIGHT(T136,2))&lt;50,66,86),INDEX(EC!$C$2:$C$739,MATCH(C136,EC,0))))</f>
        <v/>
      </c>
      <c r="F136" s="32" t="str">
        <f t="shared" si="17"/>
        <v/>
      </c>
      <c r="G136" s="37"/>
      <c r="H136" s="37"/>
      <c r="I136" s="37"/>
      <c r="J136" s="35"/>
      <c r="K136" s="28"/>
      <c r="L136" s="28"/>
      <c r="M136" s="30"/>
      <c r="N136" s="39">
        <f t="shared" si="18"/>
        <v>0</v>
      </c>
      <c r="P136" s="4" t="str">
        <f t="shared" si="19"/>
        <v/>
      </c>
      <c r="Q136" s="4" t="str">
        <f t="shared" si="20"/>
        <v/>
      </c>
      <c r="R136" s="4" t="str">
        <f t="shared" si="22"/>
        <v>/</v>
      </c>
      <c r="S136" s="4" t="str">
        <f t="shared" si="23"/>
        <v/>
      </c>
      <c r="T136" s="4" t="str">
        <f t="shared" si="21"/>
        <v/>
      </c>
    </row>
    <row r="137" spans="1:20" x14ac:dyDescent="0.35">
      <c r="A137" s="53"/>
      <c r="B137" s="56"/>
      <c r="C137" s="59"/>
      <c r="D137" s="7" t="str">
        <f t="shared" si="16"/>
        <v/>
      </c>
      <c r="E137" s="62" t="str">
        <f>IF(OR(C137="",A137=""),"",IF(A137&lt;Vbld!$G$7,IF(VALUE(RIGHT(T137,2))&lt;50,66,86),INDEX(EC!$C$2:$C$739,MATCH(C137,EC,0))))</f>
        <v/>
      </c>
      <c r="F137" s="32" t="str">
        <f t="shared" si="17"/>
        <v/>
      </c>
      <c r="G137" s="37"/>
      <c r="H137" s="37"/>
      <c r="I137" s="37"/>
      <c r="J137" s="35"/>
      <c r="K137" s="28"/>
      <c r="L137" s="28"/>
      <c r="M137" s="30"/>
      <c r="N137" s="39">
        <f t="shared" si="18"/>
        <v>0</v>
      </c>
      <c r="P137" s="4" t="str">
        <f t="shared" si="19"/>
        <v/>
      </c>
      <c r="Q137" s="4" t="str">
        <f t="shared" si="20"/>
        <v/>
      </c>
      <c r="R137" s="4" t="str">
        <f t="shared" si="22"/>
        <v>/</v>
      </c>
      <c r="S137" s="4" t="str">
        <f t="shared" si="23"/>
        <v/>
      </c>
      <c r="T137" s="4" t="str">
        <f t="shared" si="21"/>
        <v/>
      </c>
    </row>
    <row r="138" spans="1:20" x14ac:dyDescent="0.35">
      <c r="A138" s="53"/>
      <c r="B138" s="56"/>
      <c r="C138" s="59"/>
      <c r="D138" s="7" t="str">
        <f t="shared" si="16"/>
        <v/>
      </c>
      <c r="E138" s="62" t="str">
        <f>IF(OR(C138="",A138=""),"",IF(A138&lt;Vbld!$G$7,IF(VALUE(RIGHT(T138,2))&lt;50,66,86),INDEX(EC!$C$2:$C$739,MATCH(C138,EC,0))))</f>
        <v/>
      </c>
      <c r="F138" s="32" t="str">
        <f t="shared" si="17"/>
        <v/>
      </c>
      <c r="G138" s="37"/>
      <c r="H138" s="37"/>
      <c r="I138" s="37"/>
      <c r="J138" s="35"/>
      <c r="K138" s="28"/>
      <c r="L138" s="28"/>
      <c r="M138" s="30"/>
      <c r="N138" s="39">
        <f t="shared" si="18"/>
        <v>0</v>
      </c>
      <c r="P138" s="4" t="str">
        <f t="shared" si="19"/>
        <v/>
      </c>
      <c r="Q138" s="4" t="str">
        <f t="shared" si="20"/>
        <v/>
      </c>
      <c r="R138" s="4" t="str">
        <f t="shared" si="22"/>
        <v>/</v>
      </c>
      <c r="S138" s="4" t="str">
        <f t="shared" si="23"/>
        <v/>
      </c>
      <c r="T138" s="4" t="str">
        <f t="shared" si="21"/>
        <v/>
      </c>
    </row>
    <row r="139" spans="1:20" x14ac:dyDescent="0.35">
      <c r="A139" s="53"/>
      <c r="B139" s="56"/>
      <c r="C139" s="59"/>
      <c r="D139" s="7" t="str">
        <f t="shared" si="16"/>
        <v/>
      </c>
      <c r="E139" s="62" t="str">
        <f>IF(OR(C139="",A139=""),"",IF(A139&lt;Vbld!$G$7,IF(VALUE(RIGHT(T139,2))&lt;50,66,86),INDEX(EC!$C$2:$C$739,MATCH(C139,EC,0))))</f>
        <v/>
      </c>
      <c r="F139" s="32" t="str">
        <f t="shared" si="17"/>
        <v/>
      </c>
      <c r="G139" s="37"/>
      <c r="H139" s="37"/>
      <c r="I139" s="37"/>
      <c r="J139" s="35"/>
      <c r="K139" s="28"/>
      <c r="L139" s="28"/>
      <c r="M139" s="30"/>
      <c r="N139" s="39">
        <f t="shared" si="18"/>
        <v>0</v>
      </c>
      <c r="P139" s="4" t="str">
        <f t="shared" si="19"/>
        <v/>
      </c>
      <c r="Q139" s="4" t="str">
        <f t="shared" si="20"/>
        <v/>
      </c>
      <c r="R139" s="4" t="str">
        <f t="shared" si="22"/>
        <v>/</v>
      </c>
      <c r="S139" s="4" t="str">
        <f t="shared" si="23"/>
        <v/>
      </c>
      <c r="T139" s="4" t="str">
        <f t="shared" si="21"/>
        <v/>
      </c>
    </row>
    <row r="140" spans="1:20" x14ac:dyDescent="0.35">
      <c r="A140" s="53"/>
      <c r="B140" s="56"/>
      <c r="C140" s="59"/>
      <c r="D140" s="7" t="str">
        <f t="shared" si="16"/>
        <v/>
      </c>
      <c r="E140" s="62" t="str">
        <f>IF(OR(C140="",A140=""),"",IF(A140&lt;Vbld!$G$7,IF(VALUE(RIGHT(T140,2))&lt;50,66,86),INDEX(EC!$C$2:$C$739,MATCH(C140,EC,0))))</f>
        <v/>
      </c>
      <c r="F140" s="32" t="str">
        <f t="shared" si="17"/>
        <v/>
      </c>
      <c r="G140" s="37"/>
      <c r="H140" s="37"/>
      <c r="I140" s="37"/>
      <c r="J140" s="35"/>
      <c r="K140" s="28"/>
      <c r="L140" s="28"/>
      <c r="M140" s="30"/>
      <c r="N140" s="39">
        <f t="shared" si="18"/>
        <v>0</v>
      </c>
      <c r="P140" s="4" t="str">
        <f t="shared" si="19"/>
        <v/>
      </c>
      <c r="Q140" s="4" t="str">
        <f t="shared" si="20"/>
        <v/>
      </c>
      <c r="R140" s="4" t="str">
        <f t="shared" si="22"/>
        <v>/</v>
      </c>
      <c r="S140" s="4" t="str">
        <f t="shared" si="23"/>
        <v/>
      </c>
      <c r="T140" s="4" t="str">
        <f t="shared" si="21"/>
        <v/>
      </c>
    </row>
    <row r="141" spans="1:20" x14ac:dyDescent="0.35">
      <c r="A141" s="53"/>
      <c r="B141" s="56"/>
      <c r="C141" s="59"/>
      <c r="D141" s="7" t="str">
        <f t="shared" si="16"/>
        <v/>
      </c>
      <c r="E141" s="62" t="str">
        <f>IF(OR(C141="",A141=""),"",IF(A141&lt;Vbld!$G$7,IF(VALUE(RIGHT(T141,2))&lt;50,66,86),INDEX(EC!$C$2:$C$739,MATCH(C141,EC,0))))</f>
        <v/>
      </c>
      <c r="F141" s="32" t="str">
        <f t="shared" si="17"/>
        <v/>
      </c>
      <c r="G141" s="37"/>
      <c r="H141" s="37"/>
      <c r="I141" s="37"/>
      <c r="J141" s="35"/>
      <c r="K141" s="28"/>
      <c r="L141" s="28"/>
      <c r="M141" s="30"/>
      <c r="N141" s="39">
        <f t="shared" si="18"/>
        <v>0</v>
      </c>
      <c r="P141" s="4" t="str">
        <f t="shared" si="19"/>
        <v/>
      </c>
      <c r="Q141" s="4" t="str">
        <f t="shared" si="20"/>
        <v/>
      </c>
      <c r="R141" s="4" t="str">
        <f t="shared" si="22"/>
        <v>/</v>
      </c>
      <c r="S141" s="4" t="str">
        <f t="shared" si="23"/>
        <v/>
      </c>
      <c r="T141" s="4" t="str">
        <f t="shared" si="21"/>
        <v/>
      </c>
    </row>
    <row r="142" spans="1:20" x14ac:dyDescent="0.35">
      <c r="A142" s="53"/>
      <c r="B142" s="56"/>
      <c r="C142" s="59"/>
      <c r="D142" s="7" t="str">
        <f t="shared" si="16"/>
        <v/>
      </c>
      <c r="E142" s="62" t="str">
        <f>IF(OR(C142="",A142=""),"",IF(A142&lt;Vbld!$G$7,IF(VALUE(RIGHT(T142,2))&lt;50,66,86),INDEX(EC!$C$2:$C$739,MATCH(C142,EC,0))))</f>
        <v/>
      </c>
      <c r="F142" s="32" t="str">
        <f t="shared" si="17"/>
        <v/>
      </c>
      <c r="G142" s="37"/>
      <c r="H142" s="37"/>
      <c r="I142" s="37"/>
      <c r="J142" s="35"/>
      <c r="K142" s="28"/>
      <c r="L142" s="28"/>
      <c r="M142" s="30"/>
      <c r="N142" s="39">
        <f t="shared" si="18"/>
        <v>0</v>
      </c>
      <c r="P142" s="4" t="str">
        <f t="shared" si="19"/>
        <v/>
      </c>
      <c r="Q142" s="4" t="str">
        <f t="shared" si="20"/>
        <v/>
      </c>
      <c r="R142" s="4" t="str">
        <f t="shared" si="22"/>
        <v>/</v>
      </c>
      <c r="S142" s="4" t="str">
        <f t="shared" si="23"/>
        <v/>
      </c>
      <c r="T142" s="4" t="str">
        <f t="shared" si="21"/>
        <v/>
      </c>
    </row>
    <row r="143" spans="1:20" x14ac:dyDescent="0.35">
      <c r="A143" s="53"/>
      <c r="B143" s="56"/>
      <c r="C143" s="59"/>
      <c r="D143" s="7" t="str">
        <f t="shared" si="16"/>
        <v/>
      </c>
      <c r="E143" s="62" t="str">
        <f>IF(OR(C143="",A143=""),"",IF(A143&lt;Vbld!$G$7,IF(VALUE(RIGHT(T143,2))&lt;50,66,86),INDEX(EC!$C$2:$C$739,MATCH(C143,EC,0))))</f>
        <v/>
      </c>
      <c r="F143" s="32" t="str">
        <f t="shared" si="17"/>
        <v/>
      </c>
      <c r="G143" s="37"/>
      <c r="H143" s="37"/>
      <c r="I143" s="37"/>
      <c r="J143" s="35"/>
      <c r="K143" s="28"/>
      <c r="L143" s="28"/>
      <c r="M143" s="30"/>
      <c r="N143" s="39">
        <f t="shared" si="18"/>
        <v>0</v>
      </c>
      <c r="P143" s="4" t="str">
        <f t="shared" si="19"/>
        <v/>
      </c>
      <c r="Q143" s="4" t="str">
        <f t="shared" si="20"/>
        <v/>
      </c>
      <c r="R143" s="4" t="str">
        <f t="shared" si="22"/>
        <v>/</v>
      </c>
      <c r="S143" s="4" t="str">
        <f t="shared" si="23"/>
        <v/>
      </c>
      <c r="T143" s="4" t="str">
        <f t="shared" si="21"/>
        <v/>
      </c>
    </row>
    <row r="144" spans="1:20" x14ac:dyDescent="0.35">
      <c r="A144" s="53"/>
      <c r="B144" s="56"/>
      <c r="C144" s="59"/>
      <c r="D144" s="7" t="str">
        <f t="shared" si="16"/>
        <v/>
      </c>
      <c r="E144" s="62" t="str">
        <f>IF(OR(C144="",A144=""),"",IF(A144&lt;Vbld!$G$7,IF(VALUE(RIGHT(T144,2))&lt;50,66,86),INDEX(EC!$C$2:$C$739,MATCH(C144,EC,0))))</f>
        <v/>
      </c>
      <c r="F144" s="32" t="str">
        <f t="shared" si="17"/>
        <v/>
      </c>
      <c r="G144" s="37"/>
      <c r="H144" s="37"/>
      <c r="I144" s="37"/>
      <c r="J144" s="35"/>
      <c r="K144" s="28"/>
      <c r="L144" s="28"/>
      <c r="M144" s="30"/>
      <c r="N144" s="39">
        <f t="shared" si="18"/>
        <v>0</v>
      </c>
      <c r="P144" s="4" t="str">
        <f t="shared" si="19"/>
        <v/>
      </c>
      <c r="Q144" s="4" t="str">
        <f t="shared" si="20"/>
        <v/>
      </c>
      <c r="R144" s="4" t="str">
        <f t="shared" si="22"/>
        <v>/</v>
      </c>
      <c r="S144" s="4" t="str">
        <f t="shared" si="23"/>
        <v/>
      </c>
      <c r="T144" s="4" t="str">
        <f t="shared" si="21"/>
        <v/>
      </c>
    </row>
    <row r="145" spans="1:20" x14ac:dyDescent="0.35">
      <c r="A145" s="53"/>
      <c r="B145" s="56"/>
      <c r="C145" s="59"/>
      <c r="D145" s="7" t="str">
        <f t="shared" si="16"/>
        <v/>
      </c>
      <c r="E145" s="62" t="str">
        <f>IF(OR(C145="",A145=""),"",IF(A145&lt;Vbld!$G$7,IF(VALUE(RIGHT(T145,2))&lt;50,66,86),INDEX(EC!$C$2:$C$739,MATCH(C145,EC,0))))</f>
        <v/>
      </c>
      <c r="F145" s="32" t="str">
        <f t="shared" si="17"/>
        <v/>
      </c>
      <c r="G145" s="37"/>
      <c r="H145" s="37"/>
      <c r="I145" s="37"/>
      <c r="J145" s="35"/>
      <c r="K145" s="28"/>
      <c r="L145" s="28"/>
      <c r="M145" s="30"/>
      <c r="N145" s="39">
        <f t="shared" si="18"/>
        <v>0</v>
      </c>
      <c r="P145" s="4" t="str">
        <f t="shared" si="19"/>
        <v/>
      </c>
      <c r="Q145" s="4" t="str">
        <f t="shared" si="20"/>
        <v/>
      </c>
      <c r="R145" s="4" t="str">
        <f t="shared" si="22"/>
        <v>/</v>
      </c>
      <c r="S145" s="4" t="str">
        <f t="shared" si="23"/>
        <v/>
      </c>
      <c r="T145" s="4" t="str">
        <f t="shared" si="21"/>
        <v/>
      </c>
    </row>
    <row r="146" spans="1:20" x14ac:dyDescent="0.35">
      <c r="A146" s="53"/>
      <c r="B146" s="56"/>
      <c r="C146" s="59"/>
      <c r="D146" s="7" t="str">
        <f t="shared" si="16"/>
        <v/>
      </c>
      <c r="E146" s="62" t="str">
        <f>IF(OR(C146="",A146=""),"",IF(A146&lt;Vbld!$G$7,IF(VALUE(RIGHT(T146,2))&lt;50,66,86),INDEX(EC!$C$2:$C$739,MATCH(C146,EC,0))))</f>
        <v/>
      </c>
      <c r="F146" s="32" t="str">
        <f t="shared" si="17"/>
        <v/>
      </c>
      <c r="G146" s="37"/>
      <c r="H146" s="37"/>
      <c r="I146" s="37"/>
      <c r="J146" s="35"/>
      <c r="K146" s="28"/>
      <c r="L146" s="28"/>
      <c r="M146" s="30"/>
      <c r="N146" s="39">
        <f t="shared" si="18"/>
        <v>0</v>
      </c>
      <c r="P146" s="4" t="str">
        <f t="shared" si="19"/>
        <v/>
      </c>
      <c r="Q146" s="4" t="str">
        <f t="shared" si="20"/>
        <v/>
      </c>
      <c r="R146" s="4" t="str">
        <f t="shared" si="22"/>
        <v>/</v>
      </c>
      <c r="S146" s="4" t="str">
        <f t="shared" si="23"/>
        <v/>
      </c>
      <c r="T146" s="4" t="str">
        <f t="shared" si="21"/>
        <v/>
      </c>
    </row>
    <row r="147" spans="1:20" x14ac:dyDescent="0.35">
      <c r="A147" s="53"/>
      <c r="B147" s="56"/>
      <c r="C147" s="59"/>
      <c r="D147" s="7" t="str">
        <f t="shared" si="16"/>
        <v/>
      </c>
      <c r="E147" s="62" t="str">
        <f>IF(OR(C147="",A147=""),"",IF(A147&lt;Vbld!$G$7,IF(VALUE(RIGHT(T147,2))&lt;50,66,86),INDEX(EC!$C$2:$C$739,MATCH(C147,EC,0))))</f>
        <v/>
      </c>
      <c r="F147" s="32" t="str">
        <f t="shared" si="17"/>
        <v/>
      </c>
      <c r="G147" s="37"/>
      <c r="H147" s="37"/>
      <c r="I147" s="37"/>
      <c r="J147" s="35"/>
      <c r="K147" s="28"/>
      <c r="L147" s="28"/>
      <c r="M147" s="30"/>
      <c r="N147" s="39">
        <f t="shared" si="18"/>
        <v>0</v>
      </c>
      <c r="P147" s="4" t="str">
        <f t="shared" si="19"/>
        <v/>
      </c>
      <c r="Q147" s="4" t="str">
        <f t="shared" si="20"/>
        <v/>
      </c>
      <c r="R147" s="4" t="str">
        <f t="shared" si="22"/>
        <v>/</v>
      </c>
      <c r="S147" s="4" t="str">
        <f t="shared" si="23"/>
        <v/>
      </c>
      <c r="T147" s="4" t="str">
        <f t="shared" si="21"/>
        <v/>
      </c>
    </row>
    <row r="148" spans="1:20" x14ac:dyDescent="0.35">
      <c r="A148" s="53"/>
      <c r="B148" s="56"/>
      <c r="C148" s="59"/>
      <c r="D148" s="7" t="str">
        <f t="shared" si="16"/>
        <v/>
      </c>
      <c r="E148" s="62" t="str">
        <f>IF(OR(C148="",A148=""),"",IF(A148&lt;Vbld!$G$7,IF(VALUE(RIGHT(T148,2))&lt;50,66,86),INDEX(EC!$C$2:$C$739,MATCH(C148,EC,0))))</f>
        <v/>
      </c>
      <c r="F148" s="32" t="str">
        <f t="shared" si="17"/>
        <v/>
      </c>
      <c r="G148" s="37"/>
      <c r="H148" s="37"/>
      <c r="I148" s="37"/>
      <c r="J148" s="35"/>
      <c r="K148" s="28"/>
      <c r="L148" s="28"/>
      <c r="M148" s="30"/>
      <c r="N148" s="39">
        <f t="shared" si="18"/>
        <v>0</v>
      </c>
      <c r="P148" s="4" t="str">
        <f t="shared" si="19"/>
        <v/>
      </c>
      <c r="Q148" s="4" t="str">
        <f t="shared" si="20"/>
        <v/>
      </c>
      <c r="R148" s="4" t="str">
        <f t="shared" si="22"/>
        <v>/</v>
      </c>
      <c r="S148" s="4" t="str">
        <f t="shared" si="23"/>
        <v/>
      </c>
      <c r="T148" s="4" t="str">
        <f t="shared" si="21"/>
        <v/>
      </c>
    </row>
    <row r="149" spans="1:20" x14ac:dyDescent="0.35">
      <c r="A149" s="53"/>
      <c r="B149" s="56"/>
      <c r="C149" s="59"/>
      <c r="D149" s="7" t="str">
        <f t="shared" si="16"/>
        <v/>
      </c>
      <c r="E149" s="62" t="str">
        <f>IF(OR(C149="",A149=""),"",IF(A149&lt;Vbld!$G$7,IF(VALUE(RIGHT(T149,2))&lt;50,66,86),INDEX(EC!$C$2:$C$739,MATCH(C149,EC,0))))</f>
        <v/>
      </c>
      <c r="F149" s="32" t="str">
        <f t="shared" si="17"/>
        <v/>
      </c>
      <c r="G149" s="37"/>
      <c r="H149" s="37"/>
      <c r="I149" s="37"/>
      <c r="J149" s="35"/>
      <c r="K149" s="28"/>
      <c r="L149" s="28"/>
      <c r="M149" s="30"/>
      <c r="N149" s="39">
        <f t="shared" si="18"/>
        <v>0</v>
      </c>
      <c r="P149" s="4" t="str">
        <f t="shared" si="19"/>
        <v/>
      </c>
      <c r="Q149" s="4" t="str">
        <f t="shared" si="20"/>
        <v/>
      </c>
      <c r="R149" s="4" t="str">
        <f t="shared" si="22"/>
        <v>/</v>
      </c>
      <c r="S149" s="4" t="str">
        <f t="shared" si="23"/>
        <v/>
      </c>
      <c r="T149" s="4" t="str">
        <f t="shared" si="21"/>
        <v/>
      </c>
    </row>
    <row r="150" spans="1:20" x14ac:dyDescent="0.35">
      <c r="A150" s="53"/>
      <c r="B150" s="56"/>
      <c r="C150" s="59"/>
      <c r="D150" s="7" t="str">
        <f t="shared" si="16"/>
        <v/>
      </c>
      <c r="E150" s="62" t="str">
        <f>IF(OR(C150="",A150=""),"",IF(A150&lt;Vbld!$G$7,IF(VALUE(RIGHT(T150,2))&lt;50,66,86),INDEX(EC!$C$2:$C$739,MATCH(C150,EC,0))))</f>
        <v/>
      </c>
      <c r="F150" s="32" t="str">
        <f t="shared" si="17"/>
        <v/>
      </c>
      <c r="G150" s="37"/>
      <c r="H150" s="37"/>
      <c r="I150" s="37"/>
      <c r="J150" s="35"/>
      <c r="K150" s="28"/>
      <c r="L150" s="28"/>
      <c r="M150" s="30"/>
      <c r="N150" s="39">
        <f t="shared" si="18"/>
        <v>0</v>
      </c>
      <c r="P150" s="4" t="str">
        <f t="shared" si="19"/>
        <v/>
      </c>
      <c r="Q150" s="4" t="str">
        <f t="shared" si="20"/>
        <v/>
      </c>
      <c r="R150" s="4" t="str">
        <f t="shared" si="22"/>
        <v>/</v>
      </c>
      <c r="S150" s="4" t="str">
        <f t="shared" si="23"/>
        <v/>
      </c>
      <c r="T150" s="4" t="str">
        <f t="shared" si="21"/>
        <v/>
      </c>
    </row>
    <row r="151" spans="1:20" x14ac:dyDescent="0.35">
      <c r="A151" s="53"/>
      <c r="B151" s="56"/>
      <c r="C151" s="59"/>
      <c r="D151" s="7" t="str">
        <f t="shared" si="16"/>
        <v/>
      </c>
      <c r="E151" s="62" t="str">
        <f>IF(OR(C151="",A151=""),"",IF(A151&lt;Vbld!$G$7,IF(VALUE(RIGHT(T151,2))&lt;50,66,86),INDEX(EC!$C$2:$C$739,MATCH(C151,EC,0))))</f>
        <v/>
      </c>
      <c r="F151" s="32" t="str">
        <f t="shared" si="17"/>
        <v/>
      </c>
      <c r="G151" s="37"/>
      <c r="H151" s="37"/>
      <c r="I151" s="37"/>
      <c r="J151" s="35"/>
      <c r="K151" s="28"/>
      <c r="L151" s="28"/>
      <c r="M151" s="30"/>
      <c r="N151" s="39">
        <f t="shared" si="18"/>
        <v>0</v>
      </c>
      <c r="P151" s="4" t="str">
        <f t="shared" si="19"/>
        <v/>
      </c>
      <c r="Q151" s="4" t="str">
        <f t="shared" si="20"/>
        <v/>
      </c>
      <c r="R151" s="4" t="str">
        <f t="shared" si="22"/>
        <v>/</v>
      </c>
      <c r="S151" s="4" t="str">
        <f t="shared" si="23"/>
        <v/>
      </c>
      <c r="T151" s="4" t="str">
        <f t="shared" si="21"/>
        <v/>
      </c>
    </row>
    <row r="152" spans="1:20" x14ac:dyDescent="0.35">
      <c r="A152" s="53"/>
      <c r="B152" s="56"/>
      <c r="C152" s="59"/>
      <c r="D152" s="7" t="str">
        <f t="shared" si="16"/>
        <v/>
      </c>
      <c r="E152" s="62" t="str">
        <f>IF(OR(C152="",A152=""),"",IF(A152&lt;Vbld!$G$7,IF(VALUE(RIGHT(T152,2))&lt;50,66,86),INDEX(EC!$C$2:$C$739,MATCH(C152,EC,0))))</f>
        <v/>
      </c>
      <c r="F152" s="32" t="str">
        <f t="shared" si="17"/>
        <v/>
      </c>
      <c r="G152" s="37"/>
      <c r="H152" s="37"/>
      <c r="I152" s="37"/>
      <c r="J152" s="35"/>
      <c r="K152" s="28"/>
      <c r="L152" s="28"/>
      <c r="M152" s="30"/>
      <c r="N152" s="39">
        <f t="shared" si="18"/>
        <v>0</v>
      </c>
      <c r="P152" s="4" t="str">
        <f t="shared" si="19"/>
        <v/>
      </c>
      <c r="Q152" s="4" t="str">
        <f t="shared" si="20"/>
        <v/>
      </c>
      <c r="R152" s="4" t="str">
        <f t="shared" si="22"/>
        <v>/</v>
      </c>
      <c r="S152" s="4" t="str">
        <f t="shared" si="23"/>
        <v/>
      </c>
      <c r="T152" s="4" t="str">
        <f t="shared" si="21"/>
        <v/>
      </c>
    </row>
    <row r="153" spans="1:20" x14ac:dyDescent="0.35">
      <c r="A153" s="53"/>
      <c r="B153" s="56"/>
      <c r="C153" s="59"/>
      <c r="D153" s="7" t="str">
        <f t="shared" si="16"/>
        <v/>
      </c>
      <c r="E153" s="62" t="str">
        <f>IF(OR(C153="",A153=""),"",IF(A153&lt;Vbld!$G$7,IF(VALUE(RIGHT(T153,2))&lt;50,66,86),INDEX(EC!$C$2:$C$739,MATCH(C153,EC,0))))</f>
        <v/>
      </c>
      <c r="F153" s="32" t="str">
        <f t="shared" si="17"/>
        <v/>
      </c>
      <c r="G153" s="37"/>
      <c r="H153" s="37"/>
      <c r="I153" s="37"/>
      <c r="J153" s="35"/>
      <c r="K153" s="28"/>
      <c r="L153" s="28"/>
      <c r="M153" s="30"/>
      <c r="N153" s="39">
        <f t="shared" si="18"/>
        <v>0</v>
      </c>
      <c r="P153" s="4" t="str">
        <f t="shared" si="19"/>
        <v/>
      </c>
      <c r="Q153" s="4" t="str">
        <f t="shared" si="20"/>
        <v/>
      </c>
      <c r="R153" s="4" t="str">
        <f t="shared" si="22"/>
        <v>/</v>
      </c>
      <c r="S153" s="4" t="str">
        <f t="shared" si="23"/>
        <v/>
      </c>
      <c r="T153" s="4" t="str">
        <f t="shared" si="21"/>
        <v/>
      </c>
    </row>
    <row r="154" spans="1:20" x14ac:dyDescent="0.35">
      <c r="A154" s="53"/>
      <c r="B154" s="56"/>
      <c r="C154" s="59"/>
      <c r="D154" s="7" t="str">
        <f t="shared" si="16"/>
        <v/>
      </c>
      <c r="E154" s="62" t="str">
        <f>IF(OR(C154="",A154=""),"",IF(A154&lt;Vbld!$G$7,IF(VALUE(RIGHT(T154,2))&lt;50,66,86),INDEX(EC!$C$2:$C$739,MATCH(C154,EC,0))))</f>
        <v/>
      </c>
      <c r="F154" s="32" t="str">
        <f t="shared" si="17"/>
        <v/>
      </c>
      <c r="G154" s="37"/>
      <c r="H154" s="37"/>
      <c r="I154" s="37"/>
      <c r="J154" s="35"/>
      <c r="K154" s="28"/>
      <c r="L154" s="28"/>
      <c r="M154" s="30"/>
      <c r="N154" s="39">
        <f t="shared" si="18"/>
        <v>0</v>
      </c>
      <c r="P154" s="4" t="str">
        <f t="shared" si="19"/>
        <v/>
      </c>
      <c r="Q154" s="4" t="str">
        <f t="shared" si="20"/>
        <v/>
      </c>
      <c r="R154" s="4" t="str">
        <f t="shared" si="22"/>
        <v>/</v>
      </c>
      <c r="S154" s="4" t="str">
        <f t="shared" si="23"/>
        <v/>
      </c>
      <c r="T154" s="4" t="str">
        <f t="shared" si="21"/>
        <v/>
      </c>
    </row>
    <row r="155" spans="1:20" x14ac:dyDescent="0.35">
      <c r="A155" s="53"/>
      <c r="B155" s="56"/>
      <c r="C155" s="59"/>
      <c r="D155" s="7" t="str">
        <f t="shared" si="16"/>
        <v/>
      </c>
      <c r="E155" s="62" t="str">
        <f>IF(OR(C155="",A155=""),"",IF(A155&lt;Vbld!$G$7,IF(VALUE(RIGHT(T155,2))&lt;50,66,86),INDEX(EC!$C$2:$C$739,MATCH(C155,EC,0))))</f>
        <v/>
      </c>
      <c r="F155" s="32" t="str">
        <f t="shared" si="17"/>
        <v/>
      </c>
      <c r="G155" s="37"/>
      <c r="H155" s="37"/>
      <c r="I155" s="37"/>
      <c r="J155" s="35"/>
      <c r="K155" s="28"/>
      <c r="L155" s="28"/>
      <c r="M155" s="30"/>
      <c r="N155" s="39">
        <f t="shared" si="18"/>
        <v>0</v>
      </c>
      <c r="P155" s="4" t="str">
        <f t="shared" si="19"/>
        <v/>
      </c>
      <c r="Q155" s="4" t="str">
        <f t="shared" si="20"/>
        <v/>
      </c>
      <c r="R155" s="4" t="str">
        <f t="shared" si="22"/>
        <v>/</v>
      </c>
      <c r="S155" s="4" t="str">
        <f t="shared" si="23"/>
        <v/>
      </c>
      <c r="T155" s="4" t="str">
        <f t="shared" si="21"/>
        <v/>
      </c>
    </row>
    <row r="156" spans="1:20" x14ac:dyDescent="0.35">
      <c r="A156" s="53"/>
      <c r="B156" s="56"/>
      <c r="C156" s="59"/>
      <c r="D156" s="7" t="str">
        <f t="shared" si="16"/>
        <v/>
      </c>
      <c r="E156" s="62" t="str">
        <f>IF(OR(C156="",A156=""),"",IF(A156&lt;Vbld!$G$7,IF(VALUE(RIGHT(T156,2))&lt;50,66,86),INDEX(EC!$C$2:$C$739,MATCH(C156,EC,0))))</f>
        <v/>
      </c>
      <c r="F156" s="32" t="str">
        <f t="shared" si="17"/>
        <v/>
      </c>
      <c r="G156" s="37"/>
      <c r="H156" s="37"/>
      <c r="I156" s="37"/>
      <c r="J156" s="35"/>
      <c r="K156" s="28"/>
      <c r="L156" s="28"/>
      <c r="M156" s="30"/>
      <c r="N156" s="39">
        <f t="shared" si="18"/>
        <v>0</v>
      </c>
      <c r="P156" s="4" t="str">
        <f t="shared" si="19"/>
        <v/>
      </c>
      <c r="Q156" s="4" t="str">
        <f t="shared" si="20"/>
        <v/>
      </c>
      <c r="R156" s="4" t="str">
        <f t="shared" si="22"/>
        <v>/</v>
      </c>
      <c r="S156" s="4" t="str">
        <f t="shared" si="23"/>
        <v/>
      </c>
      <c r="T156" s="4" t="str">
        <f t="shared" si="21"/>
        <v/>
      </c>
    </row>
    <row r="157" spans="1:20" x14ac:dyDescent="0.35">
      <c r="A157" s="53"/>
      <c r="B157" s="56"/>
      <c r="C157" s="59"/>
      <c r="D157" s="7" t="str">
        <f t="shared" si="16"/>
        <v/>
      </c>
      <c r="E157" s="62" t="str">
        <f>IF(OR(C157="",A157=""),"",IF(A157&lt;Vbld!$G$7,IF(VALUE(RIGHT(T157,2))&lt;50,66,86),INDEX(EC!$C$2:$C$739,MATCH(C157,EC,0))))</f>
        <v/>
      </c>
      <c r="F157" s="32" t="str">
        <f t="shared" si="17"/>
        <v/>
      </c>
      <c r="G157" s="37"/>
      <c r="H157" s="37"/>
      <c r="I157" s="37"/>
      <c r="J157" s="35"/>
      <c r="K157" s="28"/>
      <c r="L157" s="28"/>
      <c r="M157" s="30"/>
      <c r="N157" s="39">
        <f t="shared" si="18"/>
        <v>0</v>
      </c>
      <c r="P157" s="4" t="str">
        <f t="shared" si="19"/>
        <v/>
      </c>
      <c r="Q157" s="4" t="str">
        <f t="shared" si="20"/>
        <v/>
      </c>
      <c r="R157" s="4" t="str">
        <f t="shared" si="22"/>
        <v>/</v>
      </c>
      <c r="S157" s="4" t="str">
        <f t="shared" si="23"/>
        <v/>
      </c>
      <c r="T157" s="4" t="str">
        <f t="shared" si="21"/>
        <v/>
      </c>
    </row>
    <row r="158" spans="1:20" x14ac:dyDescent="0.35">
      <c r="A158" s="53"/>
      <c r="B158" s="56"/>
      <c r="C158" s="59"/>
      <c r="D158" s="7" t="str">
        <f t="shared" si="16"/>
        <v/>
      </c>
      <c r="E158" s="62" t="str">
        <f>IF(OR(C158="",A158=""),"",IF(A158&lt;Vbld!$G$7,IF(VALUE(RIGHT(T158,2))&lt;50,66,86),INDEX(EC!$C$2:$C$739,MATCH(C158,EC,0))))</f>
        <v/>
      </c>
      <c r="F158" s="32" t="str">
        <f t="shared" si="17"/>
        <v/>
      </c>
      <c r="G158" s="37"/>
      <c r="H158" s="37"/>
      <c r="I158" s="37"/>
      <c r="J158" s="35"/>
      <c r="K158" s="28"/>
      <c r="L158" s="28"/>
      <c r="M158" s="30"/>
      <c r="N158" s="39">
        <f t="shared" si="18"/>
        <v>0</v>
      </c>
      <c r="P158" s="4" t="str">
        <f t="shared" si="19"/>
        <v/>
      </c>
      <c r="Q158" s="4" t="str">
        <f t="shared" si="20"/>
        <v/>
      </c>
      <c r="R158" s="4" t="str">
        <f t="shared" si="22"/>
        <v>/</v>
      </c>
      <c r="S158" s="4" t="str">
        <f t="shared" si="23"/>
        <v/>
      </c>
      <c r="T158" s="4" t="str">
        <f t="shared" si="21"/>
        <v/>
      </c>
    </row>
    <row r="159" spans="1:20" x14ac:dyDescent="0.35">
      <c r="A159" s="53"/>
      <c r="B159" s="56"/>
      <c r="C159" s="59"/>
      <c r="D159" s="7" t="str">
        <f t="shared" si="16"/>
        <v/>
      </c>
      <c r="E159" s="62" t="str">
        <f>IF(OR(C159="",A159=""),"",IF(A159&lt;Vbld!$G$7,IF(VALUE(RIGHT(T159,2))&lt;50,66,86),INDEX(EC!$C$2:$C$739,MATCH(C159,EC,0))))</f>
        <v/>
      </c>
      <c r="F159" s="32" t="str">
        <f t="shared" si="17"/>
        <v/>
      </c>
      <c r="G159" s="37"/>
      <c r="H159" s="37"/>
      <c r="I159" s="37"/>
      <c r="J159" s="35"/>
      <c r="K159" s="28"/>
      <c r="L159" s="28"/>
      <c r="M159" s="30"/>
      <c r="N159" s="39">
        <f t="shared" si="18"/>
        <v>0</v>
      </c>
      <c r="P159" s="4" t="str">
        <f t="shared" si="19"/>
        <v/>
      </c>
      <c r="Q159" s="4" t="str">
        <f t="shared" si="20"/>
        <v/>
      </c>
      <c r="R159" s="4" t="str">
        <f t="shared" si="22"/>
        <v>/</v>
      </c>
      <c r="S159" s="4" t="str">
        <f t="shared" si="23"/>
        <v/>
      </c>
      <c r="T159" s="4" t="str">
        <f t="shared" si="21"/>
        <v/>
      </c>
    </row>
    <row r="160" spans="1:20" x14ac:dyDescent="0.35">
      <c r="A160" s="53"/>
      <c r="B160" s="56"/>
      <c r="C160" s="59"/>
      <c r="D160" s="7" t="str">
        <f t="shared" si="16"/>
        <v/>
      </c>
      <c r="E160" s="62" t="str">
        <f>IF(OR(C160="",A160=""),"",IF(A160&lt;Vbld!$G$7,IF(VALUE(RIGHT(T160,2))&lt;50,66,86),INDEX(EC!$C$2:$C$739,MATCH(C160,EC,0))))</f>
        <v/>
      </c>
      <c r="F160" s="32" t="str">
        <f t="shared" si="17"/>
        <v/>
      </c>
      <c r="G160" s="37"/>
      <c r="H160" s="37"/>
      <c r="I160" s="37"/>
      <c r="J160" s="35"/>
      <c r="K160" s="28"/>
      <c r="L160" s="28"/>
      <c r="M160" s="30"/>
      <c r="N160" s="39">
        <f t="shared" si="18"/>
        <v>0</v>
      </c>
      <c r="P160" s="4" t="str">
        <f t="shared" si="19"/>
        <v/>
      </c>
      <c r="Q160" s="4" t="str">
        <f t="shared" si="20"/>
        <v/>
      </c>
      <c r="R160" s="4" t="str">
        <f t="shared" si="22"/>
        <v>/</v>
      </c>
      <c r="S160" s="4" t="str">
        <f t="shared" si="23"/>
        <v/>
      </c>
      <c r="T160" s="4" t="str">
        <f t="shared" si="21"/>
        <v/>
      </c>
    </row>
    <row r="161" spans="1:20" x14ac:dyDescent="0.35">
      <c r="A161" s="53"/>
      <c r="B161" s="56"/>
      <c r="C161" s="59"/>
      <c r="D161" s="7" t="str">
        <f t="shared" si="16"/>
        <v/>
      </c>
      <c r="E161" s="62" t="str">
        <f>IF(OR(C161="",A161=""),"",IF(A161&lt;Vbld!$G$7,IF(VALUE(RIGHT(T161,2))&lt;50,66,86),INDEX(EC!$C$2:$C$739,MATCH(C161,EC,0))))</f>
        <v/>
      </c>
      <c r="F161" s="32" t="str">
        <f t="shared" si="17"/>
        <v/>
      </c>
      <c r="G161" s="37"/>
      <c r="H161" s="37"/>
      <c r="I161" s="37"/>
      <c r="J161" s="35"/>
      <c r="K161" s="28"/>
      <c r="L161" s="28"/>
      <c r="M161" s="30"/>
      <c r="N161" s="39">
        <f t="shared" si="18"/>
        <v>0</v>
      </c>
      <c r="P161" s="4" t="str">
        <f t="shared" si="19"/>
        <v/>
      </c>
      <c r="Q161" s="4" t="str">
        <f t="shared" si="20"/>
        <v/>
      </c>
      <c r="R161" s="4" t="str">
        <f t="shared" si="22"/>
        <v>/</v>
      </c>
      <c r="S161" s="4" t="str">
        <f t="shared" si="23"/>
        <v/>
      </c>
      <c r="T161" s="4" t="str">
        <f t="shared" si="21"/>
        <v/>
      </c>
    </row>
    <row r="162" spans="1:20" x14ac:dyDescent="0.35">
      <c r="A162" s="53"/>
      <c r="B162" s="56"/>
      <c r="C162" s="59"/>
      <c r="D162" s="7" t="str">
        <f t="shared" si="16"/>
        <v/>
      </c>
      <c r="E162" s="62" t="str">
        <f>IF(OR(C162="",A162=""),"",IF(A162&lt;Vbld!$G$7,IF(VALUE(RIGHT(T162,2))&lt;50,66,86),INDEX(EC!$C$2:$C$739,MATCH(C162,EC,0))))</f>
        <v/>
      </c>
      <c r="F162" s="32" t="str">
        <f t="shared" si="17"/>
        <v/>
      </c>
      <c r="G162" s="37"/>
      <c r="H162" s="37"/>
      <c r="I162" s="37"/>
      <c r="J162" s="35"/>
      <c r="K162" s="28"/>
      <c r="L162" s="28"/>
      <c r="M162" s="30"/>
      <c r="N162" s="39">
        <f t="shared" si="18"/>
        <v>0</v>
      </c>
      <c r="P162" s="4" t="str">
        <f t="shared" si="19"/>
        <v/>
      </c>
      <c r="Q162" s="4" t="str">
        <f t="shared" si="20"/>
        <v/>
      </c>
      <c r="R162" s="4" t="str">
        <f t="shared" si="22"/>
        <v>/</v>
      </c>
      <c r="S162" s="4" t="str">
        <f t="shared" si="23"/>
        <v/>
      </c>
      <c r="T162" s="4" t="str">
        <f t="shared" si="21"/>
        <v/>
      </c>
    </row>
    <row r="163" spans="1:20" x14ac:dyDescent="0.35">
      <c r="A163" s="53"/>
      <c r="B163" s="56"/>
      <c r="C163" s="59"/>
      <c r="D163" s="7" t="str">
        <f t="shared" si="16"/>
        <v/>
      </c>
      <c r="E163" s="62" t="str">
        <f>IF(OR(C163="",A163=""),"",IF(A163&lt;Vbld!$G$7,IF(VALUE(RIGHT(T163,2))&lt;50,66,86),INDEX(EC!$C$2:$C$739,MATCH(C163,EC,0))))</f>
        <v/>
      </c>
      <c r="F163" s="32" t="str">
        <f t="shared" si="17"/>
        <v/>
      </c>
      <c r="G163" s="37"/>
      <c r="H163" s="37"/>
      <c r="I163" s="37"/>
      <c r="J163" s="35"/>
      <c r="K163" s="28"/>
      <c r="L163" s="28"/>
      <c r="M163" s="30"/>
      <c r="N163" s="39">
        <f t="shared" si="18"/>
        <v>0</v>
      </c>
      <c r="P163" s="4" t="str">
        <f t="shared" si="19"/>
        <v/>
      </c>
      <c r="Q163" s="4" t="str">
        <f t="shared" si="20"/>
        <v/>
      </c>
      <c r="R163" s="4" t="str">
        <f t="shared" si="22"/>
        <v>/</v>
      </c>
      <c r="S163" s="4" t="str">
        <f t="shared" si="23"/>
        <v/>
      </c>
      <c r="T163" s="4" t="str">
        <f t="shared" si="21"/>
        <v/>
      </c>
    </row>
    <row r="164" spans="1:20" x14ac:dyDescent="0.35">
      <c r="A164" s="53"/>
      <c r="B164" s="56"/>
      <c r="C164" s="59"/>
      <c r="D164" s="7" t="str">
        <f t="shared" si="16"/>
        <v/>
      </c>
      <c r="E164" s="62" t="str">
        <f>IF(OR(C164="",A164=""),"",IF(A164&lt;Vbld!$G$7,IF(VALUE(RIGHT(T164,2))&lt;50,66,86),INDEX(EC!$C$2:$C$739,MATCH(C164,EC,0))))</f>
        <v/>
      </c>
      <c r="F164" s="32" t="str">
        <f t="shared" si="17"/>
        <v/>
      </c>
      <c r="G164" s="37"/>
      <c r="H164" s="37"/>
      <c r="I164" s="37"/>
      <c r="J164" s="35"/>
      <c r="K164" s="28"/>
      <c r="L164" s="28"/>
      <c r="M164" s="30"/>
      <c r="N164" s="39">
        <f t="shared" si="18"/>
        <v>0</v>
      </c>
      <c r="P164" s="4" t="str">
        <f t="shared" si="19"/>
        <v/>
      </c>
      <c r="Q164" s="4" t="str">
        <f t="shared" si="20"/>
        <v/>
      </c>
      <c r="R164" s="4" t="str">
        <f t="shared" si="22"/>
        <v>/</v>
      </c>
      <c r="S164" s="4" t="str">
        <f t="shared" si="23"/>
        <v/>
      </c>
      <c r="T164" s="4" t="str">
        <f t="shared" si="21"/>
        <v/>
      </c>
    </row>
    <row r="165" spans="1:20" x14ac:dyDescent="0.35">
      <c r="A165" s="53"/>
      <c r="B165" s="56"/>
      <c r="C165" s="59"/>
      <c r="D165" s="7" t="str">
        <f t="shared" si="16"/>
        <v/>
      </c>
      <c r="E165" s="62" t="str">
        <f>IF(OR(C165="",A165=""),"",IF(A165&lt;Vbld!$G$7,IF(VALUE(RIGHT(T165,2))&lt;50,66,86),INDEX(EC!$C$2:$C$739,MATCH(C165,EC,0))))</f>
        <v/>
      </c>
      <c r="F165" s="32" t="str">
        <f t="shared" si="17"/>
        <v/>
      </c>
      <c r="G165" s="37"/>
      <c r="H165" s="37"/>
      <c r="I165" s="37"/>
      <c r="J165" s="35"/>
      <c r="K165" s="28"/>
      <c r="L165" s="28"/>
      <c r="M165" s="30"/>
      <c r="N165" s="39">
        <f t="shared" si="18"/>
        <v>0</v>
      </c>
      <c r="P165" s="4" t="str">
        <f t="shared" si="19"/>
        <v/>
      </c>
      <c r="Q165" s="4" t="str">
        <f t="shared" si="20"/>
        <v/>
      </c>
      <c r="R165" s="4" t="str">
        <f t="shared" si="22"/>
        <v>/</v>
      </c>
      <c r="S165" s="4" t="str">
        <f t="shared" si="23"/>
        <v/>
      </c>
      <c r="T165" s="4" t="str">
        <f t="shared" si="21"/>
        <v/>
      </c>
    </row>
    <row r="166" spans="1:20" x14ac:dyDescent="0.35">
      <c r="A166" s="53"/>
      <c r="B166" s="56"/>
      <c r="C166" s="59"/>
      <c r="D166" s="7" t="str">
        <f t="shared" si="16"/>
        <v/>
      </c>
      <c r="E166" s="62" t="str">
        <f>IF(OR(C166="",A166=""),"",IF(A166&lt;Vbld!$G$7,IF(VALUE(RIGHT(T166,2))&lt;50,66,86),INDEX(EC!$C$2:$C$739,MATCH(C166,EC,0))))</f>
        <v/>
      </c>
      <c r="F166" s="32" t="str">
        <f t="shared" si="17"/>
        <v/>
      </c>
      <c r="G166" s="37"/>
      <c r="H166" s="37"/>
      <c r="I166" s="37"/>
      <c r="J166" s="35"/>
      <c r="K166" s="28"/>
      <c r="L166" s="28"/>
      <c r="M166" s="30"/>
      <c r="N166" s="39">
        <f t="shared" si="18"/>
        <v>0</v>
      </c>
      <c r="P166" s="4" t="str">
        <f t="shared" si="19"/>
        <v/>
      </c>
      <c r="Q166" s="4" t="str">
        <f t="shared" si="20"/>
        <v/>
      </c>
      <c r="R166" s="4" t="str">
        <f t="shared" si="22"/>
        <v>/</v>
      </c>
      <c r="S166" s="4" t="str">
        <f t="shared" si="23"/>
        <v/>
      </c>
      <c r="T166" s="4" t="str">
        <f t="shared" si="21"/>
        <v/>
      </c>
    </row>
    <row r="167" spans="1:20" x14ac:dyDescent="0.35">
      <c r="A167" s="53"/>
      <c r="B167" s="56"/>
      <c r="C167" s="59"/>
      <c r="D167" s="7" t="str">
        <f t="shared" si="16"/>
        <v/>
      </c>
      <c r="E167" s="62" t="str">
        <f>IF(OR(C167="",A167=""),"",IF(A167&lt;Vbld!$G$7,IF(VALUE(RIGHT(T167,2))&lt;50,66,86),INDEX(EC!$C$2:$C$739,MATCH(C167,EC,0))))</f>
        <v/>
      </c>
      <c r="F167" s="32" t="str">
        <f t="shared" si="17"/>
        <v/>
      </c>
      <c r="G167" s="37"/>
      <c r="H167" s="37"/>
      <c r="I167" s="37"/>
      <c r="J167" s="35"/>
      <c r="K167" s="28"/>
      <c r="L167" s="28"/>
      <c r="M167" s="30"/>
      <c r="N167" s="39">
        <f t="shared" si="18"/>
        <v>0</v>
      </c>
      <c r="P167" s="4" t="str">
        <f t="shared" si="19"/>
        <v/>
      </c>
      <c r="Q167" s="4" t="str">
        <f t="shared" si="20"/>
        <v/>
      </c>
      <c r="R167" s="4" t="str">
        <f t="shared" si="22"/>
        <v>/</v>
      </c>
      <c r="S167" s="4" t="str">
        <f t="shared" si="23"/>
        <v/>
      </c>
      <c r="T167" s="4" t="str">
        <f t="shared" si="21"/>
        <v/>
      </c>
    </row>
    <row r="168" spans="1:20" x14ac:dyDescent="0.35">
      <c r="A168" s="53"/>
      <c r="B168" s="56"/>
      <c r="C168" s="59"/>
      <c r="D168" s="7" t="str">
        <f t="shared" si="16"/>
        <v/>
      </c>
      <c r="E168" s="62" t="str">
        <f>IF(OR(C168="",A168=""),"",IF(A168&lt;Vbld!$G$7,IF(VALUE(RIGHT(T168,2))&lt;50,66,86),INDEX(EC!$C$2:$C$739,MATCH(C168,EC,0))))</f>
        <v/>
      </c>
      <c r="F168" s="32" t="str">
        <f t="shared" si="17"/>
        <v/>
      </c>
      <c r="G168" s="37"/>
      <c r="H168" s="37"/>
      <c r="I168" s="37"/>
      <c r="J168" s="35"/>
      <c r="K168" s="28"/>
      <c r="L168" s="28"/>
      <c r="M168" s="30"/>
      <c r="N168" s="39">
        <f t="shared" si="18"/>
        <v>0</v>
      </c>
      <c r="P168" s="4" t="str">
        <f t="shared" si="19"/>
        <v/>
      </c>
      <c r="Q168" s="4" t="str">
        <f t="shared" si="20"/>
        <v/>
      </c>
      <c r="R168" s="4" t="str">
        <f t="shared" si="22"/>
        <v>/</v>
      </c>
      <c r="S168" s="4" t="str">
        <f t="shared" si="23"/>
        <v/>
      </c>
      <c r="T168" s="4" t="str">
        <f t="shared" si="21"/>
        <v/>
      </c>
    </row>
    <row r="169" spans="1:20" x14ac:dyDescent="0.35">
      <c r="A169" s="53"/>
      <c r="B169" s="56"/>
      <c r="C169" s="59"/>
      <c r="D169" s="7" t="str">
        <f t="shared" si="16"/>
        <v/>
      </c>
      <c r="E169" s="62" t="str">
        <f>IF(OR(C169="",A169=""),"",IF(A169&lt;Vbld!$G$7,IF(VALUE(RIGHT(T169,2))&lt;50,66,86),INDEX(EC!$C$2:$C$739,MATCH(C169,EC,0))))</f>
        <v/>
      </c>
      <c r="F169" s="32" t="str">
        <f t="shared" si="17"/>
        <v/>
      </c>
      <c r="G169" s="37"/>
      <c r="H169" s="37"/>
      <c r="I169" s="37"/>
      <c r="J169" s="35"/>
      <c r="K169" s="28"/>
      <c r="L169" s="28"/>
      <c r="M169" s="30"/>
      <c r="N169" s="39">
        <f t="shared" si="18"/>
        <v>0</v>
      </c>
      <c r="P169" s="4" t="str">
        <f t="shared" si="19"/>
        <v/>
      </c>
      <c r="Q169" s="4" t="str">
        <f t="shared" si="20"/>
        <v/>
      </c>
      <c r="R169" s="4" t="str">
        <f t="shared" si="22"/>
        <v>/</v>
      </c>
      <c r="S169" s="4" t="str">
        <f t="shared" si="23"/>
        <v/>
      </c>
      <c r="T169" s="4" t="str">
        <f t="shared" si="21"/>
        <v/>
      </c>
    </row>
    <row r="170" spans="1:20" x14ac:dyDescent="0.35">
      <c r="A170" s="53"/>
      <c r="B170" s="56"/>
      <c r="C170" s="59"/>
      <c r="D170" s="7" t="str">
        <f t="shared" si="16"/>
        <v/>
      </c>
      <c r="E170" s="62" t="str">
        <f>IF(OR(C170="",A170=""),"",IF(A170&lt;Vbld!$G$7,IF(VALUE(RIGHT(T170,2))&lt;50,66,86),INDEX(EC!$C$2:$C$739,MATCH(C170,EC,0))))</f>
        <v/>
      </c>
      <c r="F170" s="32" t="str">
        <f t="shared" si="17"/>
        <v/>
      </c>
      <c r="G170" s="37"/>
      <c r="H170" s="37"/>
      <c r="I170" s="37"/>
      <c r="J170" s="35"/>
      <c r="K170" s="28"/>
      <c r="L170" s="28"/>
      <c r="M170" s="30"/>
      <c r="N170" s="39">
        <f t="shared" si="18"/>
        <v>0</v>
      </c>
      <c r="P170" s="4" t="str">
        <f t="shared" si="19"/>
        <v/>
      </c>
      <c r="Q170" s="4" t="str">
        <f t="shared" si="20"/>
        <v/>
      </c>
      <c r="R170" s="4" t="str">
        <f t="shared" si="22"/>
        <v>/</v>
      </c>
      <c r="S170" s="4" t="str">
        <f t="shared" si="23"/>
        <v/>
      </c>
      <c r="T170" s="4" t="str">
        <f t="shared" si="21"/>
        <v/>
      </c>
    </row>
    <row r="171" spans="1:20" x14ac:dyDescent="0.35">
      <c r="A171" s="53"/>
      <c r="B171" s="56"/>
      <c r="C171" s="59"/>
      <c r="D171" s="7" t="str">
        <f t="shared" si="16"/>
        <v/>
      </c>
      <c r="E171" s="62" t="str">
        <f>IF(OR(C171="",A171=""),"",IF(A171&lt;Vbld!$G$7,IF(VALUE(RIGHT(T171,2))&lt;50,66,86),INDEX(EC!$C$2:$C$739,MATCH(C171,EC,0))))</f>
        <v/>
      </c>
      <c r="F171" s="32" t="str">
        <f t="shared" si="17"/>
        <v/>
      </c>
      <c r="G171" s="37"/>
      <c r="H171" s="37"/>
      <c r="I171" s="37"/>
      <c r="J171" s="35"/>
      <c r="K171" s="28"/>
      <c r="L171" s="28"/>
      <c r="M171" s="30"/>
      <c r="N171" s="39">
        <f t="shared" si="18"/>
        <v>0</v>
      </c>
      <c r="P171" s="4" t="str">
        <f t="shared" si="19"/>
        <v/>
      </c>
      <c r="Q171" s="4" t="str">
        <f t="shared" si="20"/>
        <v/>
      </c>
      <c r="R171" s="4" t="str">
        <f t="shared" si="22"/>
        <v>/</v>
      </c>
      <c r="S171" s="4" t="str">
        <f t="shared" si="23"/>
        <v/>
      </c>
      <c r="T171" s="4" t="str">
        <f t="shared" si="21"/>
        <v/>
      </c>
    </row>
    <row r="172" spans="1:20" x14ac:dyDescent="0.35">
      <c r="A172" s="53"/>
      <c r="B172" s="56"/>
      <c r="C172" s="59"/>
      <c r="D172" s="7" t="str">
        <f t="shared" si="16"/>
        <v/>
      </c>
      <c r="E172" s="62" t="str">
        <f>IF(OR(C172="",A172=""),"",IF(A172&lt;Vbld!$G$7,IF(VALUE(RIGHT(T172,2))&lt;50,66,86),INDEX(EC!$C$2:$C$739,MATCH(C172,EC,0))))</f>
        <v/>
      </c>
      <c r="F172" s="32" t="str">
        <f t="shared" si="17"/>
        <v/>
      </c>
      <c r="G172" s="37"/>
      <c r="H172" s="37"/>
      <c r="I172" s="37"/>
      <c r="J172" s="35"/>
      <c r="K172" s="28"/>
      <c r="L172" s="28"/>
      <c r="M172" s="30"/>
      <c r="N172" s="39">
        <f t="shared" si="18"/>
        <v>0</v>
      </c>
      <c r="P172" s="4" t="str">
        <f t="shared" si="19"/>
        <v/>
      </c>
      <c r="Q172" s="4" t="str">
        <f t="shared" si="20"/>
        <v/>
      </c>
      <c r="R172" s="4" t="str">
        <f t="shared" si="22"/>
        <v>/</v>
      </c>
      <c r="S172" s="4" t="str">
        <f t="shared" si="23"/>
        <v/>
      </c>
      <c r="T172" s="4" t="str">
        <f t="shared" si="21"/>
        <v/>
      </c>
    </row>
    <row r="173" spans="1:20" x14ac:dyDescent="0.35">
      <c r="A173" s="53"/>
      <c r="B173" s="56"/>
      <c r="C173" s="59"/>
      <c r="D173" s="7" t="str">
        <f t="shared" si="16"/>
        <v/>
      </c>
      <c r="E173" s="62" t="str">
        <f>IF(OR(C173="",A173=""),"",IF(A173&lt;Vbld!$G$7,IF(VALUE(RIGHT(T173,2))&lt;50,66,86),INDEX(EC!$C$2:$C$739,MATCH(C173,EC,0))))</f>
        <v/>
      </c>
      <c r="F173" s="32" t="str">
        <f t="shared" si="17"/>
        <v/>
      </c>
      <c r="G173" s="37"/>
      <c r="H173" s="37"/>
      <c r="I173" s="37"/>
      <c r="J173" s="35"/>
      <c r="K173" s="28"/>
      <c r="L173" s="28"/>
      <c r="M173" s="30"/>
      <c r="N173" s="39">
        <f t="shared" si="18"/>
        <v>0</v>
      </c>
      <c r="P173" s="4" t="str">
        <f t="shared" si="19"/>
        <v/>
      </c>
      <c r="Q173" s="4" t="str">
        <f t="shared" si="20"/>
        <v/>
      </c>
      <c r="R173" s="4" t="str">
        <f t="shared" si="22"/>
        <v>/</v>
      </c>
      <c r="S173" s="4" t="str">
        <f t="shared" si="23"/>
        <v/>
      </c>
      <c r="T173" s="4" t="str">
        <f t="shared" si="21"/>
        <v/>
      </c>
    </row>
    <row r="174" spans="1:20" x14ac:dyDescent="0.35">
      <c r="A174" s="53"/>
      <c r="B174" s="56"/>
      <c r="C174" s="59"/>
      <c r="D174" s="7" t="str">
        <f t="shared" si="16"/>
        <v/>
      </c>
      <c r="E174" s="62" t="str">
        <f>IF(OR(C174="",A174=""),"",IF(A174&lt;Vbld!$G$7,IF(VALUE(RIGHT(T174,2))&lt;50,66,86),INDEX(EC!$C$2:$C$739,MATCH(C174,EC,0))))</f>
        <v/>
      </c>
      <c r="F174" s="32" t="str">
        <f t="shared" si="17"/>
        <v/>
      </c>
      <c r="G174" s="37"/>
      <c r="H174" s="37"/>
      <c r="I174" s="37"/>
      <c r="J174" s="35"/>
      <c r="K174" s="28"/>
      <c r="L174" s="28"/>
      <c r="M174" s="30"/>
      <c r="N174" s="39">
        <f t="shared" si="18"/>
        <v>0</v>
      </c>
      <c r="P174" s="4" t="str">
        <f t="shared" si="19"/>
        <v/>
      </c>
      <c r="Q174" s="4" t="str">
        <f t="shared" si="20"/>
        <v/>
      </c>
      <c r="R174" s="4" t="str">
        <f t="shared" si="22"/>
        <v>/</v>
      </c>
      <c r="S174" s="4" t="str">
        <f t="shared" si="23"/>
        <v/>
      </c>
      <c r="T174" s="4" t="str">
        <f t="shared" si="21"/>
        <v/>
      </c>
    </row>
    <row r="175" spans="1:20" x14ac:dyDescent="0.35">
      <c r="A175" s="53"/>
      <c r="B175" s="56"/>
      <c r="C175" s="59"/>
      <c r="D175" s="7" t="str">
        <f t="shared" si="16"/>
        <v/>
      </c>
      <c r="E175" s="62" t="str">
        <f>IF(OR(C175="",A175=""),"",IF(A175&lt;Vbld!$G$7,IF(VALUE(RIGHT(T175,2))&lt;50,66,86),INDEX(EC!$C$2:$C$739,MATCH(C175,EC,0))))</f>
        <v/>
      </c>
      <c r="F175" s="32" t="str">
        <f t="shared" si="17"/>
        <v/>
      </c>
      <c r="G175" s="37"/>
      <c r="H175" s="37"/>
      <c r="I175" s="37"/>
      <c r="J175" s="35"/>
      <c r="K175" s="28"/>
      <c r="L175" s="28"/>
      <c r="M175" s="30"/>
      <c r="N175" s="39">
        <f t="shared" si="18"/>
        <v>0</v>
      </c>
      <c r="P175" s="4" t="str">
        <f t="shared" si="19"/>
        <v/>
      </c>
      <c r="Q175" s="4" t="str">
        <f t="shared" si="20"/>
        <v/>
      </c>
      <c r="R175" s="4" t="str">
        <f t="shared" si="22"/>
        <v>/</v>
      </c>
      <c r="S175" s="4" t="str">
        <f t="shared" si="23"/>
        <v/>
      </c>
      <c r="T175" s="4" t="str">
        <f t="shared" si="21"/>
        <v/>
      </c>
    </row>
    <row r="176" spans="1:20" x14ac:dyDescent="0.35">
      <c r="A176" s="53"/>
      <c r="B176" s="56"/>
      <c r="C176" s="59"/>
      <c r="D176" s="7" t="str">
        <f t="shared" si="16"/>
        <v/>
      </c>
      <c r="E176" s="62" t="str">
        <f>IF(OR(C176="",A176=""),"",IF(A176&lt;Vbld!$G$7,IF(VALUE(RIGHT(T176,2))&lt;50,66,86),INDEX(EC!$C$2:$C$739,MATCH(C176,EC,0))))</f>
        <v/>
      </c>
      <c r="F176" s="32" t="str">
        <f t="shared" si="17"/>
        <v/>
      </c>
      <c r="G176" s="37"/>
      <c r="H176" s="37"/>
      <c r="I176" s="37"/>
      <c r="J176" s="35"/>
      <c r="K176" s="28"/>
      <c r="L176" s="28"/>
      <c r="M176" s="30"/>
      <c r="N176" s="39">
        <f t="shared" si="18"/>
        <v>0</v>
      </c>
      <c r="P176" s="4" t="str">
        <f t="shared" si="19"/>
        <v/>
      </c>
      <c r="Q176" s="4" t="str">
        <f t="shared" si="20"/>
        <v/>
      </c>
      <c r="R176" s="4" t="str">
        <f t="shared" si="22"/>
        <v>/</v>
      </c>
      <c r="S176" s="4" t="str">
        <f t="shared" si="23"/>
        <v/>
      </c>
      <c r="T176" s="4" t="str">
        <f t="shared" si="21"/>
        <v/>
      </c>
    </row>
    <row r="177" spans="1:20" x14ac:dyDescent="0.35">
      <c r="A177" s="53"/>
      <c r="B177" s="56"/>
      <c r="C177" s="59"/>
      <c r="D177" s="7" t="str">
        <f t="shared" si="16"/>
        <v/>
      </c>
      <c r="E177" s="62" t="str">
        <f>IF(OR(C177="",A177=""),"",IF(A177&lt;Vbld!$G$7,IF(VALUE(RIGHT(T177,2))&lt;50,66,86),INDEX(EC!$C$2:$C$739,MATCH(C177,EC,0))))</f>
        <v/>
      </c>
      <c r="F177" s="32" t="str">
        <f t="shared" si="17"/>
        <v/>
      </c>
      <c r="G177" s="37"/>
      <c r="H177" s="37"/>
      <c r="I177" s="37"/>
      <c r="J177" s="35"/>
      <c r="K177" s="28"/>
      <c r="L177" s="28"/>
      <c r="M177" s="30"/>
      <c r="N177" s="39">
        <f t="shared" si="18"/>
        <v>0</v>
      </c>
      <c r="P177" s="4" t="str">
        <f t="shared" si="19"/>
        <v/>
      </c>
      <c r="Q177" s="4" t="str">
        <f t="shared" si="20"/>
        <v/>
      </c>
      <c r="R177" s="4" t="str">
        <f t="shared" si="22"/>
        <v>/</v>
      </c>
      <c r="S177" s="4" t="str">
        <f t="shared" si="23"/>
        <v/>
      </c>
      <c r="T177" s="4" t="str">
        <f t="shared" si="21"/>
        <v/>
      </c>
    </row>
    <row r="178" spans="1:20" x14ac:dyDescent="0.35">
      <c r="A178" s="53"/>
      <c r="B178" s="56"/>
      <c r="C178" s="59"/>
      <c r="D178" s="7" t="str">
        <f t="shared" si="16"/>
        <v/>
      </c>
      <c r="E178" s="62" t="str">
        <f>IF(OR(C178="",A178=""),"",IF(A178&lt;Vbld!$G$7,IF(VALUE(RIGHT(T178,2))&lt;50,66,86),INDEX(EC!$C$2:$C$739,MATCH(C178,EC,0))))</f>
        <v/>
      </c>
      <c r="F178" s="32" t="str">
        <f t="shared" si="17"/>
        <v/>
      </c>
      <c r="G178" s="37"/>
      <c r="H178" s="37"/>
      <c r="I178" s="37"/>
      <c r="J178" s="35"/>
      <c r="K178" s="28"/>
      <c r="L178" s="28"/>
      <c r="M178" s="30"/>
      <c r="N178" s="39">
        <f t="shared" si="18"/>
        <v>0</v>
      </c>
      <c r="P178" s="4" t="str">
        <f t="shared" si="19"/>
        <v/>
      </c>
      <c r="Q178" s="4" t="str">
        <f t="shared" si="20"/>
        <v/>
      </c>
      <c r="R178" s="4" t="str">
        <f t="shared" si="22"/>
        <v>/</v>
      </c>
      <c r="S178" s="4" t="str">
        <f t="shared" si="23"/>
        <v/>
      </c>
      <c r="T178" s="4" t="str">
        <f t="shared" si="21"/>
        <v/>
      </c>
    </row>
    <row r="179" spans="1:20" x14ac:dyDescent="0.35">
      <c r="A179" s="53"/>
      <c r="B179" s="56"/>
      <c r="C179" s="59"/>
      <c r="D179" s="7" t="str">
        <f t="shared" si="16"/>
        <v/>
      </c>
      <c r="E179" s="62" t="str">
        <f>IF(OR(C179="",A179=""),"",IF(A179&lt;Vbld!$G$7,IF(VALUE(RIGHT(T179,2))&lt;50,66,86),INDEX(EC!$C$2:$C$739,MATCH(C179,EC,0))))</f>
        <v/>
      </c>
      <c r="F179" s="32" t="str">
        <f t="shared" si="17"/>
        <v/>
      </c>
      <c r="G179" s="37"/>
      <c r="H179" s="37"/>
      <c r="I179" s="37"/>
      <c r="J179" s="35"/>
      <c r="K179" s="28"/>
      <c r="L179" s="28"/>
      <c r="M179" s="30"/>
      <c r="N179" s="39">
        <f t="shared" si="18"/>
        <v>0</v>
      </c>
      <c r="P179" s="4" t="str">
        <f t="shared" si="19"/>
        <v/>
      </c>
      <c r="Q179" s="4" t="str">
        <f t="shared" si="20"/>
        <v/>
      </c>
      <c r="R179" s="4" t="str">
        <f t="shared" si="22"/>
        <v>/</v>
      </c>
      <c r="S179" s="4" t="str">
        <f t="shared" si="23"/>
        <v/>
      </c>
      <c r="T179" s="4" t="str">
        <f t="shared" si="21"/>
        <v/>
      </c>
    </row>
    <row r="180" spans="1:20" x14ac:dyDescent="0.35">
      <c r="A180" s="53"/>
      <c r="B180" s="56"/>
      <c r="C180" s="59"/>
      <c r="D180" s="7" t="str">
        <f t="shared" si="16"/>
        <v/>
      </c>
      <c r="E180" s="62" t="str">
        <f>IF(OR(C180="",A180=""),"",IF(A180&lt;Vbld!$G$7,IF(VALUE(RIGHT(T180,2))&lt;50,66,86),INDEX(EC!$C$2:$C$739,MATCH(C180,EC,0))))</f>
        <v/>
      </c>
      <c r="F180" s="32" t="str">
        <f t="shared" si="17"/>
        <v/>
      </c>
      <c r="G180" s="37"/>
      <c r="H180" s="37"/>
      <c r="I180" s="37"/>
      <c r="J180" s="35"/>
      <c r="K180" s="28"/>
      <c r="L180" s="28"/>
      <c r="M180" s="30"/>
      <c r="N180" s="39">
        <f t="shared" si="18"/>
        <v>0</v>
      </c>
      <c r="P180" s="4" t="str">
        <f t="shared" si="19"/>
        <v/>
      </c>
      <c r="Q180" s="4" t="str">
        <f t="shared" si="20"/>
        <v/>
      </c>
      <c r="R180" s="4" t="str">
        <f t="shared" si="22"/>
        <v>/</v>
      </c>
      <c r="S180" s="4" t="str">
        <f t="shared" si="23"/>
        <v/>
      </c>
      <c r="T180" s="4" t="str">
        <f t="shared" si="21"/>
        <v/>
      </c>
    </row>
    <row r="181" spans="1:20" x14ac:dyDescent="0.35">
      <c r="A181" s="53"/>
      <c r="B181" s="56"/>
      <c r="C181" s="59"/>
      <c r="D181" s="7" t="str">
        <f t="shared" si="16"/>
        <v/>
      </c>
      <c r="E181" s="62" t="str">
        <f>IF(OR(C181="",A181=""),"",IF(A181&lt;Vbld!$G$7,IF(VALUE(RIGHT(T181,2))&lt;50,66,86),INDEX(EC!$C$2:$C$739,MATCH(C181,EC,0))))</f>
        <v/>
      </c>
      <c r="F181" s="32" t="str">
        <f t="shared" si="17"/>
        <v/>
      </c>
      <c r="G181" s="37"/>
      <c r="H181" s="37"/>
      <c r="I181" s="37"/>
      <c r="J181" s="35"/>
      <c r="K181" s="28"/>
      <c r="L181" s="28"/>
      <c r="M181" s="30"/>
      <c r="N181" s="39">
        <f t="shared" si="18"/>
        <v>0</v>
      </c>
      <c r="P181" s="4" t="str">
        <f t="shared" si="19"/>
        <v/>
      </c>
      <c r="Q181" s="4" t="str">
        <f t="shared" si="20"/>
        <v/>
      </c>
      <c r="R181" s="4" t="str">
        <f t="shared" si="22"/>
        <v>/</v>
      </c>
      <c r="S181" s="4" t="str">
        <f t="shared" si="23"/>
        <v/>
      </c>
      <c r="T181" s="4" t="str">
        <f t="shared" si="21"/>
        <v/>
      </c>
    </row>
    <row r="182" spans="1:20" x14ac:dyDescent="0.35">
      <c r="A182" s="53"/>
      <c r="B182" s="56"/>
      <c r="C182" s="59"/>
      <c r="D182" s="7" t="str">
        <f t="shared" si="16"/>
        <v/>
      </c>
      <c r="E182" s="62" t="str">
        <f>IF(OR(C182="",A182=""),"",IF(A182&lt;Vbld!$G$7,IF(VALUE(RIGHT(T182,2))&lt;50,66,86),INDEX(EC!$C$2:$C$739,MATCH(C182,EC,0))))</f>
        <v/>
      </c>
      <c r="F182" s="32" t="str">
        <f t="shared" si="17"/>
        <v/>
      </c>
      <c r="G182" s="37"/>
      <c r="H182" s="37"/>
      <c r="I182" s="37"/>
      <c r="J182" s="35"/>
      <c r="K182" s="28"/>
      <c r="L182" s="28"/>
      <c r="M182" s="30"/>
      <c r="N182" s="39">
        <f t="shared" si="18"/>
        <v>0</v>
      </c>
      <c r="P182" s="4" t="str">
        <f t="shared" si="19"/>
        <v/>
      </c>
      <c r="Q182" s="4" t="str">
        <f t="shared" si="20"/>
        <v/>
      </c>
      <c r="R182" s="4" t="str">
        <f t="shared" si="22"/>
        <v>/</v>
      </c>
      <c r="S182" s="4" t="str">
        <f t="shared" si="23"/>
        <v/>
      </c>
      <c r="T182" s="4" t="str">
        <f t="shared" si="21"/>
        <v/>
      </c>
    </row>
    <row r="183" spans="1:20" x14ac:dyDescent="0.35">
      <c r="A183" s="53"/>
      <c r="B183" s="56"/>
      <c r="C183" s="59"/>
      <c r="D183" s="7" t="str">
        <f t="shared" si="16"/>
        <v/>
      </c>
      <c r="E183" s="62" t="str">
        <f>IF(OR(C183="",A183=""),"",IF(A183&lt;Vbld!$G$7,IF(VALUE(RIGHT(T183,2))&lt;50,66,86),INDEX(EC!$C$2:$C$739,MATCH(C183,EC,0))))</f>
        <v/>
      </c>
      <c r="F183" s="32" t="str">
        <f t="shared" si="17"/>
        <v/>
      </c>
      <c r="G183" s="37"/>
      <c r="H183" s="37"/>
      <c r="I183" s="37"/>
      <c r="J183" s="35"/>
      <c r="K183" s="28"/>
      <c r="L183" s="28"/>
      <c r="M183" s="30"/>
      <c r="N183" s="39">
        <f t="shared" si="18"/>
        <v>0</v>
      </c>
      <c r="P183" s="4" t="str">
        <f t="shared" si="19"/>
        <v/>
      </c>
      <c r="Q183" s="4" t="str">
        <f t="shared" si="20"/>
        <v/>
      </c>
      <c r="R183" s="4" t="str">
        <f t="shared" si="22"/>
        <v>/</v>
      </c>
      <c r="S183" s="4" t="str">
        <f t="shared" si="23"/>
        <v/>
      </c>
      <c r="T183" s="4" t="str">
        <f t="shared" si="21"/>
        <v/>
      </c>
    </row>
    <row r="184" spans="1:20" x14ac:dyDescent="0.35">
      <c r="A184" s="53"/>
      <c r="B184" s="56"/>
      <c r="C184" s="59"/>
      <c r="D184" s="7" t="str">
        <f t="shared" si="16"/>
        <v/>
      </c>
      <c r="E184" s="62" t="str">
        <f>IF(OR(C184="",A184=""),"",IF(A184&lt;Vbld!$G$7,IF(VALUE(RIGHT(T184,2))&lt;50,66,86),INDEX(EC!$C$2:$C$739,MATCH(C184,EC,0))))</f>
        <v/>
      </c>
      <c r="F184" s="32" t="str">
        <f t="shared" si="17"/>
        <v/>
      </c>
      <c r="G184" s="37"/>
      <c r="H184" s="37"/>
      <c r="I184" s="37"/>
      <c r="J184" s="35"/>
      <c r="K184" s="28"/>
      <c r="L184" s="28"/>
      <c r="M184" s="30"/>
      <c r="N184" s="39">
        <f t="shared" si="18"/>
        <v>0</v>
      </c>
      <c r="P184" s="4" t="str">
        <f t="shared" si="19"/>
        <v/>
      </c>
      <c r="Q184" s="4" t="str">
        <f t="shared" si="20"/>
        <v/>
      </c>
      <c r="R184" s="4" t="str">
        <f t="shared" si="22"/>
        <v>/</v>
      </c>
      <c r="S184" s="4" t="str">
        <f t="shared" si="23"/>
        <v/>
      </c>
      <c r="T184" s="4" t="str">
        <f t="shared" si="21"/>
        <v/>
      </c>
    </row>
    <row r="185" spans="1:20" x14ac:dyDescent="0.35">
      <c r="A185" s="53"/>
      <c r="B185" s="56"/>
      <c r="C185" s="59"/>
      <c r="D185" s="7" t="str">
        <f t="shared" si="16"/>
        <v/>
      </c>
      <c r="E185" s="62" t="str">
        <f>IF(OR(C185="",A185=""),"",IF(A185&lt;Vbld!$G$7,IF(VALUE(RIGHT(T185,2))&lt;50,66,86),INDEX(EC!$C$2:$C$739,MATCH(C185,EC,0))))</f>
        <v/>
      </c>
      <c r="F185" s="32" t="str">
        <f t="shared" si="17"/>
        <v/>
      </c>
      <c r="G185" s="37"/>
      <c r="H185" s="37"/>
      <c r="I185" s="37"/>
      <c r="J185" s="35"/>
      <c r="K185" s="28"/>
      <c r="L185" s="28"/>
      <c r="M185" s="30"/>
      <c r="N185" s="39">
        <f t="shared" si="18"/>
        <v>0</v>
      </c>
      <c r="P185" s="4" t="str">
        <f t="shared" si="19"/>
        <v/>
      </c>
      <c r="Q185" s="4" t="str">
        <f t="shared" si="20"/>
        <v/>
      </c>
      <c r="R185" s="4" t="str">
        <f t="shared" si="22"/>
        <v>/</v>
      </c>
      <c r="S185" s="4" t="str">
        <f t="shared" si="23"/>
        <v/>
      </c>
      <c r="T185" s="4" t="str">
        <f t="shared" si="21"/>
        <v/>
      </c>
    </row>
    <row r="186" spans="1:20" x14ac:dyDescent="0.35">
      <c r="A186" s="53"/>
      <c r="B186" s="56"/>
      <c r="C186" s="59"/>
      <c r="D186" s="7" t="str">
        <f t="shared" si="16"/>
        <v/>
      </c>
      <c r="E186" s="62" t="str">
        <f>IF(OR(C186="",A186=""),"",IF(A186&lt;Vbld!$G$7,IF(VALUE(RIGHT(T186,2))&lt;50,66,86),INDEX(EC!$C$2:$C$739,MATCH(C186,EC,0))))</f>
        <v/>
      </c>
      <c r="F186" s="32" t="str">
        <f t="shared" si="17"/>
        <v/>
      </c>
      <c r="G186" s="37"/>
      <c r="H186" s="37"/>
      <c r="I186" s="37"/>
      <c r="J186" s="35"/>
      <c r="K186" s="28"/>
      <c r="L186" s="28"/>
      <c r="M186" s="30"/>
      <c r="N186" s="39">
        <f t="shared" si="18"/>
        <v>0</v>
      </c>
      <c r="P186" s="4" t="str">
        <f t="shared" si="19"/>
        <v/>
      </c>
      <c r="Q186" s="4" t="str">
        <f t="shared" si="20"/>
        <v/>
      </c>
      <c r="R186" s="4" t="str">
        <f t="shared" si="22"/>
        <v>/</v>
      </c>
      <c r="S186" s="4" t="str">
        <f t="shared" si="23"/>
        <v/>
      </c>
      <c r="T186" s="4" t="str">
        <f t="shared" si="21"/>
        <v/>
      </c>
    </row>
    <row r="187" spans="1:20" x14ac:dyDescent="0.35">
      <c r="A187" s="53"/>
      <c r="B187" s="56"/>
      <c r="C187" s="59"/>
      <c r="D187" s="7" t="str">
        <f t="shared" si="16"/>
        <v/>
      </c>
      <c r="E187" s="62" t="str">
        <f>IF(OR(C187="",A187=""),"",IF(A187&lt;Vbld!$G$7,IF(VALUE(RIGHT(T187,2))&lt;50,66,86),INDEX(EC!$C$2:$C$739,MATCH(C187,EC,0))))</f>
        <v/>
      </c>
      <c r="F187" s="32" t="str">
        <f t="shared" si="17"/>
        <v/>
      </c>
      <c r="G187" s="37"/>
      <c r="H187" s="37"/>
      <c r="I187" s="37"/>
      <c r="J187" s="35"/>
      <c r="K187" s="28"/>
      <c r="L187" s="28"/>
      <c r="M187" s="30"/>
      <c r="N187" s="39">
        <f t="shared" si="18"/>
        <v>0</v>
      </c>
      <c r="P187" s="4" t="str">
        <f t="shared" si="19"/>
        <v/>
      </c>
      <c r="Q187" s="4" t="str">
        <f t="shared" si="20"/>
        <v/>
      </c>
      <c r="R187" s="4" t="str">
        <f t="shared" si="22"/>
        <v>/</v>
      </c>
      <c r="S187" s="4" t="str">
        <f t="shared" si="23"/>
        <v/>
      </c>
      <c r="T187" s="4" t="str">
        <f t="shared" si="21"/>
        <v/>
      </c>
    </row>
    <row r="188" spans="1:20" x14ac:dyDescent="0.35">
      <c r="A188" s="53"/>
      <c r="B188" s="56"/>
      <c r="C188" s="59"/>
      <c r="D188" s="7" t="str">
        <f t="shared" si="16"/>
        <v/>
      </c>
      <c r="E188" s="62" t="str">
        <f>IF(OR(C188="",A188=""),"",IF(A188&lt;Vbld!$G$7,IF(VALUE(RIGHT(T188,2))&lt;50,66,86),INDEX(EC!$C$2:$C$739,MATCH(C188,EC,0))))</f>
        <v/>
      </c>
      <c r="F188" s="32" t="str">
        <f t="shared" si="17"/>
        <v/>
      </c>
      <c r="G188" s="37"/>
      <c r="H188" s="37"/>
      <c r="I188" s="37"/>
      <c r="J188" s="35"/>
      <c r="K188" s="28"/>
      <c r="L188" s="28"/>
      <c r="M188" s="30"/>
      <c r="N188" s="39">
        <f t="shared" si="18"/>
        <v>0</v>
      </c>
      <c r="P188" s="4" t="str">
        <f t="shared" si="19"/>
        <v/>
      </c>
      <c r="Q188" s="4" t="str">
        <f t="shared" si="20"/>
        <v/>
      </c>
      <c r="R188" s="4" t="str">
        <f t="shared" si="22"/>
        <v>/</v>
      </c>
      <c r="S188" s="4" t="str">
        <f t="shared" si="23"/>
        <v/>
      </c>
      <c r="T188" s="4" t="str">
        <f t="shared" si="21"/>
        <v/>
      </c>
    </row>
    <row r="189" spans="1:20" x14ac:dyDescent="0.35">
      <c r="A189" s="53"/>
      <c r="B189" s="56"/>
      <c r="C189" s="59"/>
      <c r="D189" s="7" t="str">
        <f t="shared" si="16"/>
        <v/>
      </c>
      <c r="E189" s="62" t="str">
        <f>IF(OR(C189="",A189=""),"",IF(A189&lt;Vbld!$G$7,IF(VALUE(RIGHT(T189,2))&lt;50,66,86),INDEX(EC!$C$2:$C$739,MATCH(C189,EC,0))))</f>
        <v/>
      </c>
      <c r="F189" s="32" t="str">
        <f t="shared" si="17"/>
        <v/>
      </c>
      <c r="G189" s="37"/>
      <c r="H189" s="37"/>
      <c r="I189" s="37"/>
      <c r="J189" s="35"/>
      <c r="K189" s="28"/>
      <c r="L189" s="28"/>
      <c r="M189" s="30"/>
      <c r="N189" s="39">
        <f t="shared" si="18"/>
        <v>0</v>
      </c>
      <c r="P189" s="4" t="str">
        <f t="shared" si="19"/>
        <v/>
      </c>
      <c r="Q189" s="4" t="str">
        <f t="shared" si="20"/>
        <v/>
      </c>
      <c r="R189" s="4" t="str">
        <f t="shared" si="22"/>
        <v>/</v>
      </c>
      <c r="S189" s="4" t="str">
        <f t="shared" si="23"/>
        <v/>
      </c>
      <c r="T189" s="4" t="str">
        <f t="shared" si="21"/>
        <v/>
      </c>
    </row>
    <row r="190" spans="1:20" x14ac:dyDescent="0.35">
      <c r="A190" s="53"/>
      <c r="B190" s="56"/>
      <c r="C190" s="59"/>
      <c r="D190" s="7" t="str">
        <f t="shared" si="16"/>
        <v/>
      </c>
      <c r="E190" s="62" t="str">
        <f>IF(OR(C190="",A190=""),"",IF(A190&lt;Vbld!$G$7,IF(VALUE(RIGHT(T190,2))&lt;50,66,86),INDEX(EC!$C$2:$C$739,MATCH(C190,EC,0))))</f>
        <v/>
      </c>
      <c r="F190" s="32" t="str">
        <f t="shared" si="17"/>
        <v/>
      </c>
      <c r="G190" s="37"/>
      <c r="H190" s="37"/>
      <c r="I190" s="37"/>
      <c r="J190" s="35"/>
      <c r="K190" s="28"/>
      <c r="L190" s="28"/>
      <c r="M190" s="30"/>
      <c r="N190" s="39">
        <f t="shared" si="18"/>
        <v>0</v>
      </c>
      <c r="P190" s="4" t="str">
        <f t="shared" si="19"/>
        <v/>
      </c>
      <c r="Q190" s="4" t="str">
        <f t="shared" si="20"/>
        <v/>
      </c>
      <c r="R190" s="4" t="str">
        <f t="shared" si="22"/>
        <v>/</v>
      </c>
      <c r="S190" s="4" t="str">
        <f t="shared" si="23"/>
        <v/>
      </c>
      <c r="T190" s="4" t="str">
        <f t="shared" si="21"/>
        <v/>
      </c>
    </row>
    <row r="191" spans="1:20" x14ac:dyDescent="0.35">
      <c r="A191" s="53"/>
      <c r="B191" s="56"/>
      <c r="C191" s="59"/>
      <c r="D191" s="7" t="str">
        <f t="shared" si="16"/>
        <v/>
      </c>
      <c r="E191" s="62" t="str">
        <f>IF(OR(C191="",A191=""),"",IF(A191&lt;Vbld!$G$7,IF(VALUE(RIGHT(T191,2))&lt;50,66,86),INDEX(EC!$C$2:$C$739,MATCH(C191,EC,0))))</f>
        <v/>
      </c>
      <c r="F191" s="32" t="str">
        <f t="shared" si="17"/>
        <v/>
      </c>
      <c r="G191" s="37"/>
      <c r="H191" s="37"/>
      <c r="I191" s="37"/>
      <c r="J191" s="35"/>
      <c r="K191" s="28"/>
      <c r="L191" s="28"/>
      <c r="M191" s="30"/>
      <c r="N191" s="39">
        <f t="shared" si="18"/>
        <v>0</v>
      </c>
      <c r="P191" s="4" t="str">
        <f t="shared" si="19"/>
        <v/>
      </c>
      <c r="Q191" s="4" t="str">
        <f t="shared" si="20"/>
        <v/>
      </c>
      <c r="R191" s="4" t="str">
        <f t="shared" si="22"/>
        <v>/</v>
      </c>
      <c r="S191" s="4" t="str">
        <f t="shared" si="23"/>
        <v/>
      </c>
      <c r="T191" s="4" t="str">
        <f t="shared" si="21"/>
        <v/>
      </c>
    </row>
    <row r="192" spans="1:20" x14ac:dyDescent="0.35">
      <c r="A192" s="53"/>
      <c r="B192" s="56"/>
      <c r="C192" s="59"/>
      <c r="D192" s="7" t="str">
        <f t="shared" si="16"/>
        <v/>
      </c>
      <c r="E192" s="62" t="str">
        <f>IF(OR(C192="",A192=""),"",IF(A192&lt;Vbld!$G$7,IF(VALUE(RIGHT(T192,2))&lt;50,66,86),INDEX(EC!$C$2:$C$739,MATCH(C192,EC,0))))</f>
        <v/>
      </c>
      <c r="F192" s="32" t="str">
        <f t="shared" si="17"/>
        <v/>
      </c>
      <c r="G192" s="37"/>
      <c r="H192" s="37"/>
      <c r="I192" s="37"/>
      <c r="J192" s="35"/>
      <c r="K192" s="28"/>
      <c r="L192" s="28"/>
      <c r="M192" s="30"/>
      <c r="N192" s="39">
        <f t="shared" si="18"/>
        <v>0</v>
      </c>
      <c r="P192" s="4" t="str">
        <f t="shared" si="19"/>
        <v/>
      </c>
      <c r="Q192" s="4" t="str">
        <f t="shared" si="20"/>
        <v/>
      </c>
      <c r="R192" s="4" t="str">
        <f t="shared" si="22"/>
        <v>/</v>
      </c>
      <c r="S192" s="4" t="str">
        <f t="shared" si="23"/>
        <v/>
      </c>
      <c r="T192" s="4" t="str">
        <f t="shared" si="21"/>
        <v/>
      </c>
    </row>
    <row r="193" spans="1:20" x14ac:dyDescent="0.35">
      <c r="A193" s="53"/>
      <c r="B193" s="56"/>
      <c r="C193" s="59"/>
      <c r="D193" s="7" t="str">
        <f t="shared" si="16"/>
        <v/>
      </c>
      <c r="E193" s="62" t="str">
        <f>IF(OR(C193="",A193=""),"",IF(A193&lt;Vbld!$G$7,IF(VALUE(RIGHT(T193,2))&lt;50,66,86),INDEX(EC!$C$2:$C$739,MATCH(C193,EC,0))))</f>
        <v/>
      </c>
      <c r="F193" s="32" t="str">
        <f t="shared" si="17"/>
        <v/>
      </c>
      <c r="G193" s="37"/>
      <c r="H193" s="37"/>
      <c r="I193" s="37"/>
      <c r="J193" s="35"/>
      <c r="K193" s="28"/>
      <c r="L193" s="28"/>
      <c r="M193" s="30"/>
      <c r="N193" s="39">
        <f t="shared" si="18"/>
        <v>0</v>
      </c>
      <c r="P193" s="4" t="str">
        <f t="shared" si="19"/>
        <v/>
      </c>
      <c r="Q193" s="4" t="str">
        <f t="shared" si="20"/>
        <v/>
      </c>
      <c r="R193" s="4" t="str">
        <f t="shared" si="22"/>
        <v>/</v>
      </c>
      <c r="S193" s="4" t="str">
        <f t="shared" si="23"/>
        <v/>
      </c>
      <c r="T193" s="4" t="str">
        <f t="shared" si="21"/>
        <v/>
      </c>
    </row>
    <row r="194" spans="1:20" x14ac:dyDescent="0.35">
      <c r="A194" s="53"/>
      <c r="B194" s="56"/>
      <c r="C194" s="59"/>
      <c r="D194" s="7" t="str">
        <f t="shared" si="16"/>
        <v/>
      </c>
      <c r="E194" s="62" t="str">
        <f>IF(OR(C194="",A194=""),"",IF(A194&lt;Vbld!$G$7,IF(VALUE(RIGHT(T194,2))&lt;50,66,86),INDEX(EC!$C$2:$C$739,MATCH(C194,EC,0))))</f>
        <v/>
      </c>
      <c r="F194" s="32" t="str">
        <f t="shared" si="17"/>
        <v/>
      </c>
      <c r="G194" s="37"/>
      <c r="H194" s="37"/>
      <c r="I194" s="37"/>
      <c r="J194" s="35"/>
      <c r="K194" s="28"/>
      <c r="L194" s="28"/>
      <c r="M194" s="30"/>
      <c r="N194" s="39">
        <f t="shared" si="18"/>
        <v>0</v>
      </c>
      <c r="P194" s="4" t="str">
        <f t="shared" si="19"/>
        <v/>
      </c>
      <c r="Q194" s="4" t="str">
        <f t="shared" si="20"/>
        <v/>
      </c>
      <c r="R194" s="4" t="str">
        <f t="shared" si="22"/>
        <v>/</v>
      </c>
      <c r="S194" s="4" t="str">
        <f t="shared" si="23"/>
        <v/>
      </c>
      <c r="T194" s="4" t="str">
        <f t="shared" si="21"/>
        <v/>
      </c>
    </row>
    <row r="195" spans="1:20" x14ac:dyDescent="0.35">
      <c r="A195" s="53"/>
      <c r="B195" s="56"/>
      <c r="C195" s="59"/>
      <c r="D195" s="7" t="str">
        <f t="shared" si="16"/>
        <v/>
      </c>
      <c r="E195" s="62" t="str">
        <f>IF(OR(C195="",A195=""),"",IF(A195&lt;Vbld!$G$7,IF(VALUE(RIGHT(T195,2))&lt;50,66,86),INDEX(EC!$C$2:$C$739,MATCH(C195,EC,0))))</f>
        <v/>
      </c>
      <c r="F195" s="32" t="str">
        <f t="shared" si="17"/>
        <v/>
      </c>
      <c r="G195" s="37"/>
      <c r="H195" s="37"/>
      <c r="I195" s="37"/>
      <c r="J195" s="35"/>
      <c r="K195" s="28"/>
      <c r="L195" s="28"/>
      <c r="M195" s="30"/>
      <c r="N195" s="39">
        <f t="shared" si="18"/>
        <v>0</v>
      </c>
      <c r="P195" s="4" t="str">
        <f t="shared" si="19"/>
        <v/>
      </c>
      <c r="Q195" s="4" t="str">
        <f t="shared" si="20"/>
        <v/>
      </c>
      <c r="R195" s="4" t="str">
        <f t="shared" si="22"/>
        <v>/</v>
      </c>
      <c r="S195" s="4" t="str">
        <f t="shared" si="23"/>
        <v/>
      </c>
      <c r="T195" s="4" t="str">
        <f t="shared" si="21"/>
        <v/>
      </c>
    </row>
    <row r="196" spans="1:20" x14ac:dyDescent="0.35">
      <c r="A196" s="53"/>
      <c r="B196" s="56"/>
      <c r="C196" s="59"/>
      <c r="D196" s="7" t="str">
        <f t="shared" si="16"/>
        <v/>
      </c>
      <c r="E196" s="62" t="str">
        <f>IF(OR(C196="",A196=""),"",IF(A196&lt;Vbld!$G$7,IF(VALUE(RIGHT(T196,2))&lt;50,66,86),INDEX(EC!$C$2:$C$739,MATCH(C196,EC,0))))</f>
        <v/>
      </c>
      <c r="F196" s="32" t="str">
        <f t="shared" si="17"/>
        <v/>
      </c>
      <c r="G196" s="37"/>
      <c r="H196" s="37"/>
      <c r="I196" s="37"/>
      <c r="J196" s="35"/>
      <c r="K196" s="28"/>
      <c r="L196" s="28"/>
      <c r="M196" s="30"/>
      <c r="N196" s="39">
        <f t="shared" si="18"/>
        <v>0</v>
      </c>
      <c r="P196" s="4" t="str">
        <f t="shared" si="19"/>
        <v/>
      </c>
      <c r="Q196" s="4" t="str">
        <f t="shared" si="20"/>
        <v/>
      </c>
      <c r="R196" s="4" t="str">
        <f t="shared" si="22"/>
        <v>/</v>
      </c>
      <c r="S196" s="4" t="str">
        <f t="shared" si="23"/>
        <v/>
      </c>
      <c r="T196" s="4" t="str">
        <f t="shared" si="21"/>
        <v/>
      </c>
    </row>
    <row r="197" spans="1:20" x14ac:dyDescent="0.35">
      <c r="A197" s="53"/>
      <c r="B197" s="56"/>
      <c r="C197" s="59"/>
      <c r="D197" s="7" t="str">
        <f t="shared" ref="D197:D260" si="24">IF(OR(B197="",C197=""),"",IF(LEN(C197)=5,CONCATENATE(B197,"/",LEFT(C197,3),"-",RIGHT(C197,2)),CONCATENATE(B197,"/",LEFT(C197,3),"-",MID(C197,4,2),RIGHT(C197,3))))</f>
        <v/>
      </c>
      <c r="E197" s="62" t="str">
        <f>IF(OR(C197="",A197=""),"",IF(A197&lt;Vbld!$G$7,IF(VALUE(RIGHT(T197,2))&lt;50,66,86),INDEX(EC!$C$2:$C$739,MATCH(C197,EC,0))))</f>
        <v/>
      </c>
      <c r="F197" s="32" t="str">
        <f t="shared" ref="F197:F260" si="25">IF(C197="","",INDEX(OmEC,MATCH(C197,EC,0)))</f>
        <v/>
      </c>
      <c r="G197" s="37"/>
      <c r="H197" s="37"/>
      <c r="I197" s="37"/>
      <c r="J197" s="35"/>
      <c r="K197" s="28"/>
      <c r="L197" s="28"/>
      <c r="M197" s="30"/>
      <c r="N197" s="39">
        <f t="shared" ref="N197:N260" si="26">SUM(I197:M197)</f>
        <v>0</v>
      </c>
      <c r="P197" s="4" t="str">
        <f t="shared" ref="P197:P260" si="27">LEFT(C197,3)</f>
        <v/>
      </c>
      <c r="Q197" s="4" t="str">
        <f t="shared" ref="Q197:Q260" si="28">IF(C197="","",IF(VALUE(RIGHT(T197,2))&lt;50,"G","B"))</f>
        <v/>
      </c>
      <c r="R197" s="4" t="str">
        <f t="shared" si="22"/>
        <v>/</v>
      </c>
      <c r="S197" s="4" t="str">
        <f t="shared" si="23"/>
        <v/>
      </c>
      <c r="T197" s="4" t="str">
        <f t="shared" ref="T197:T260" si="29">LEFT(C197,5)</f>
        <v/>
      </c>
    </row>
    <row r="198" spans="1:20" x14ac:dyDescent="0.35">
      <c r="A198" s="53"/>
      <c r="B198" s="56"/>
      <c r="C198" s="59"/>
      <c r="D198" s="7" t="str">
        <f t="shared" si="24"/>
        <v/>
      </c>
      <c r="E198" s="62" t="str">
        <f>IF(OR(C198="",A198=""),"",IF(A198&lt;Vbld!$G$7,IF(VALUE(RIGHT(T198,2))&lt;50,66,86),INDEX(EC!$C$2:$C$739,MATCH(C198,EC,0))))</f>
        <v/>
      </c>
      <c r="F198" s="32" t="str">
        <f t="shared" si="25"/>
        <v/>
      </c>
      <c r="G198" s="37"/>
      <c r="H198" s="37"/>
      <c r="I198" s="37"/>
      <c r="J198" s="35"/>
      <c r="K198" s="28"/>
      <c r="L198" s="28"/>
      <c r="M198" s="30"/>
      <c r="N198" s="39">
        <f t="shared" si="26"/>
        <v>0</v>
      </c>
      <c r="P198" s="4" t="str">
        <f t="shared" si="27"/>
        <v/>
      </c>
      <c r="Q198" s="4" t="str">
        <f t="shared" si="28"/>
        <v/>
      </c>
      <c r="R198" s="4" t="str">
        <f t="shared" ref="R198:R261" si="30">CONCATENATE(D198,"/",A198)</f>
        <v>/</v>
      </c>
      <c r="S198" s="4" t="str">
        <f t="shared" ref="S198:S261" si="31">IF(B198="","",LEFT(B198,3))</f>
        <v/>
      </c>
      <c r="T198" s="4" t="str">
        <f t="shared" si="29"/>
        <v/>
      </c>
    </row>
    <row r="199" spans="1:20" x14ac:dyDescent="0.35">
      <c r="A199" s="53"/>
      <c r="B199" s="56"/>
      <c r="C199" s="59"/>
      <c r="D199" s="7" t="str">
        <f t="shared" si="24"/>
        <v/>
      </c>
      <c r="E199" s="62" t="str">
        <f>IF(OR(C199="",A199=""),"",IF(A199&lt;Vbld!$G$7,IF(VALUE(RIGHT(T199,2))&lt;50,66,86),INDEX(EC!$C$2:$C$739,MATCH(C199,EC,0))))</f>
        <v/>
      </c>
      <c r="F199" s="32" t="str">
        <f t="shared" si="25"/>
        <v/>
      </c>
      <c r="G199" s="37"/>
      <c r="H199" s="37"/>
      <c r="I199" s="37"/>
      <c r="J199" s="35"/>
      <c r="K199" s="28"/>
      <c r="L199" s="28"/>
      <c r="M199" s="30"/>
      <c r="N199" s="39">
        <f t="shared" si="26"/>
        <v>0</v>
      </c>
      <c r="P199" s="4" t="str">
        <f t="shared" si="27"/>
        <v/>
      </c>
      <c r="Q199" s="4" t="str">
        <f t="shared" si="28"/>
        <v/>
      </c>
      <c r="R199" s="4" t="str">
        <f t="shared" si="30"/>
        <v>/</v>
      </c>
      <c r="S199" s="4" t="str">
        <f t="shared" si="31"/>
        <v/>
      </c>
      <c r="T199" s="4" t="str">
        <f t="shared" si="29"/>
        <v/>
      </c>
    </row>
    <row r="200" spans="1:20" x14ac:dyDescent="0.35">
      <c r="A200" s="53"/>
      <c r="B200" s="56"/>
      <c r="C200" s="59"/>
      <c r="D200" s="7" t="str">
        <f t="shared" si="24"/>
        <v/>
      </c>
      <c r="E200" s="62" t="str">
        <f>IF(OR(C200="",A200=""),"",IF(A200&lt;Vbld!$G$7,IF(VALUE(RIGHT(T200,2))&lt;50,66,86),INDEX(EC!$C$2:$C$739,MATCH(C200,EC,0))))</f>
        <v/>
      </c>
      <c r="F200" s="32" t="str">
        <f t="shared" si="25"/>
        <v/>
      </c>
      <c r="G200" s="37"/>
      <c r="H200" s="37"/>
      <c r="I200" s="37"/>
      <c r="J200" s="35"/>
      <c r="K200" s="28"/>
      <c r="L200" s="28"/>
      <c r="M200" s="30"/>
      <c r="N200" s="39">
        <f t="shared" si="26"/>
        <v>0</v>
      </c>
      <c r="P200" s="4" t="str">
        <f t="shared" si="27"/>
        <v/>
      </c>
      <c r="Q200" s="4" t="str">
        <f t="shared" si="28"/>
        <v/>
      </c>
      <c r="R200" s="4" t="str">
        <f t="shared" si="30"/>
        <v>/</v>
      </c>
      <c r="S200" s="4" t="str">
        <f t="shared" si="31"/>
        <v/>
      </c>
      <c r="T200" s="4" t="str">
        <f t="shared" si="29"/>
        <v/>
      </c>
    </row>
    <row r="201" spans="1:20" x14ac:dyDescent="0.35">
      <c r="A201" s="53"/>
      <c r="B201" s="56"/>
      <c r="C201" s="59"/>
      <c r="D201" s="7" t="str">
        <f t="shared" si="24"/>
        <v/>
      </c>
      <c r="E201" s="62" t="str">
        <f>IF(OR(C201="",A201=""),"",IF(A201&lt;Vbld!$G$7,IF(VALUE(RIGHT(T201,2))&lt;50,66,86),INDEX(EC!$C$2:$C$739,MATCH(C201,EC,0))))</f>
        <v/>
      </c>
      <c r="F201" s="32" t="str">
        <f t="shared" si="25"/>
        <v/>
      </c>
      <c r="G201" s="37"/>
      <c r="H201" s="37"/>
      <c r="I201" s="37"/>
      <c r="J201" s="35"/>
      <c r="K201" s="28"/>
      <c r="L201" s="28"/>
      <c r="M201" s="30"/>
      <c r="N201" s="39">
        <f t="shared" si="26"/>
        <v>0</v>
      </c>
      <c r="P201" s="4" t="str">
        <f t="shared" si="27"/>
        <v/>
      </c>
      <c r="Q201" s="4" t="str">
        <f t="shared" si="28"/>
        <v/>
      </c>
      <c r="R201" s="4" t="str">
        <f t="shared" si="30"/>
        <v>/</v>
      </c>
      <c r="S201" s="4" t="str">
        <f t="shared" si="31"/>
        <v/>
      </c>
      <c r="T201" s="4" t="str">
        <f t="shared" si="29"/>
        <v/>
      </c>
    </row>
    <row r="202" spans="1:20" x14ac:dyDescent="0.35">
      <c r="A202" s="53"/>
      <c r="B202" s="56"/>
      <c r="C202" s="59"/>
      <c r="D202" s="7" t="str">
        <f t="shared" si="24"/>
        <v/>
      </c>
      <c r="E202" s="62" t="str">
        <f>IF(OR(C202="",A202=""),"",IF(A202&lt;Vbld!$G$7,IF(VALUE(RIGHT(T202,2))&lt;50,66,86),INDEX(EC!$C$2:$C$739,MATCH(C202,EC,0))))</f>
        <v/>
      </c>
      <c r="F202" s="32" t="str">
        <f t="shared" si="25"/>
        <v/>
      </c>
      <c r="G202" s="37"/>
      <c r="H202" s="37"/>
      <c r="I202" s="37"/>
      <c r="J202" s="35"/>
      <c r="K202" s="28"/>
      <c r="L202" s="28"/>
      <c r="M202" s="30"/>
      <c r="N202" s="39">
        <f t="shared" si="26"/>
        <v>0</v>
      </c>
      <c r="P202" s="4" t="str">
        <f t="shared" si="27"/>
        <v/>
      </c>
      <c r="Q202" s="4" t="str">
        <f t="shared" si="28"/>
        <v/>
      </c>
      <c r="R202" s="4" t="str">
        <f t="shared" si="30"/>
        <v>/</v>
      </c>
      <c r="S202" s="4" t="str">
        <f t="shared" si="31"/>
        <v/>
      </c>
      <c r="T202" s="4" t="str">
        <f t="shared" si="29"/>
        <v/>
      </c>
    </row>
    <row r="203" spans="1:20" x14ac:dyDescent="0.35">
      <c r="A203" s="53"/>
      <c r="B203" s="56"/>
      <c r="C203" s="59"/>
      <c r="D203" s="65" t="str">
        <f t="shared" si="24"/>
        <v/>
      </c>
      <c r="E203" s="63" t="str">
        <f>IF(OR(C203="",A203=""),"",IF(A203&lt;Vbld!$G$7,IF(VALUE(RIGHT(T203,2))&lt;50,66,86),INDEX(EC!$C$2:$C$739,MATCH(C203,EC,0))))</f>
        <v/>
      </c>
      <c r="F203" s="32" t="str">
        <f t="shared" si="25"/>
        <v/>
      </c>
      <c r="G203" s="37"/>
      <c r="H203" s="37"/>
      <c r="I203" s="37"/>
      <c r="J203" s="35"/>
      <c r="K203" s="28"/>
      <c r="L203" s="28"/>
      <c r="M203" s="30"/>
      <c r="N203" s="39">
        <f t="shared" si="26"/>
        <v>0</v>
      </c>
      <c r="P203" s="4" t="str">
        <f t="shared" si="27"/>
        <v/>
      </c>
      <c r="Q203" s="4" t="str">
        <f t="shared" si="28"/>
        <v/>
      </c>
      <c r="R203" s="4" t="str">
        <f t="shared" si="30"/>
        <v>/</v>
      </c>
      <c r="S203" s="4" t="str">
        <f t="shared" si="31"/>
        <v/>
      </c>
      <c r="T203" s="4" t="str">
        <f t="shared" si="29"/>
        <v/>
      </c>
    </row>
    <row r="204" spans="1:20" x14ac:dyDescent="0.35">
      <c r="A204" s="53"/>
      <c r="B204" s="56"/>
      <c r="C204" s="59"/>
      <c r="D204" s="65" t="str">
        <f t="shared" si="24"/>
        <v/>
      </c>
      <c r="E204" s="63" t="str">
        <f>IF(OR(C204="",A204=""),"",IF(A204&lt;Vbld!$G$7,IF(VALUE(RIGHT(T204,2))&lt;50,66,86),INDEX(EC!$C$2:$C$739,MATCH(C204,EC,0))))</f>
        <v/>
      </c>
      <c r="F204" s="32" t="str">
        <f t="shared" si="25"/>
        <v/>
      </c>
      <c r="G204" s="37"/>
      <c r="H204" s="37"/>
      <c r="I204" s="37"/>
      <c r="J204" s="35"/>
      <c r="K204" s="28"/>
      <c r="L204" s="28"/>
      <c r="M204" s="30"/>
      <c r="N204" s="39">
        <f t="shared" si="26"/>
        <v>0</v>
      </c>
      <c r="P204" s="4" t="str">
        <f t="shared" si="27"/>
        <v/>
      </c>
      <c r="Q204" s="4" t="str">
        <f t="shared" si="28"/>
        <v/>
      </c>
      <c r="R204" s="4" t="str">
        <f t="shared" si="30"/>
        <v>/</v>
      </c>
      <c r="S204" s="4" t="str">
        <f t="shared" si="31"/>
        <v/>
      </c>
      <c r="T204" s="4" t="str">
        <f t="shared" si="29"/>
        <v/>
      </c>
    </row>
    <row r="205" spans="1:20" x14ac:dyDescent="0.35">
      <c r="A205" s="53"/>
      <c r="B205" s="56"/>
      <c r="C205" s="59"/>
      <c r="D205" s="65" t="str">
        <f t="shared" si="24"/>
        <v/>
      </c>
      <c r="E205" s="63" t="str">
        <f>IF(OR(C205="",A205=""),"",IF(A205&lt;Vbld!$G$7,IF(VALUE(RIGHT(T205,2))&lt;50,66,86),INDEX(EC!$C$2:$C$739,MATCH(C205,EC,0))))</f>
        <v/>
      </c>
      <c r="F205" s="32" t="str">
        <f t="shared" si="25"/>
        <v/>
      </c>
      <c r="G205" s="37"/>
      <c r="H205" s="37"/>
      <c r="I205" s="37"/>
      <c r="J205" s="35"/>
      <c r="K205" s="28"/>
      <c r="L205" s="28"/>
      <c r="M205" s="30"/>
      <c r="N205" s="39">
        <f t="shared" si="26"/>
        <v>0</v>
      </c>
      <c r="P205" s="4" t="str">
        <f t="shared" si="27"/>
        <v/>
      </c>
      <c r="Q205" s="4" t="str">
        <f t="shared" si="28"/>
        <v/>
      </c>
      <c r="R205" s="4" t="str">
        <f t="shared" si="30"/>
        <v>/</v>
      </c>
      <c r="S205" s="4" t="str">
        <f t="shared" si="31"/>
        <v/>
      </c>
      <c r="T205" s="4" t="str">
        <f t="shared" si="29"/>
        <v/>
      </c>
    </row>
    <row r="206" spans="1:20" x14ac:dyDescent="0.35">
      <c r="A206" s="53"/>
      <c r="B206" s="56"/>
      <c r="C206" s="59"/>
      <c r="D206" s="65" t="str">
        <f t="shared" si="24"/>
        <v/>
      </c>
      <c r="E206" s="63" t="str">
        <f>IF(OR(C206="",A206=""),"",IF(A206&lt;Vbld!$G$7,IF(VALUE(RIGHT(T206,2))&lt;50,66,86),INDEX(EC!$C$2:$C$739,MATCH(C206,EC,0))))</f>
        <v/>
      </c>
      <c r="F206" s="32" t="str">
        <f t="shared" si="25"/>
        <v/>
      </c>
      <c r="G206" s="37"/>
      <c r="H206" s="37"/>
      <c r="I206" s="37"/>
      <c r="J206" s="35"/>
      <c r="K206" s="28"/>
      <c r="L206" s="28"/>
      <c r="M206" s="30"/>
      <c r="N206" s="39">
        <f t="shared" si="26"/>
        <v>0</v>
      </c>
      <c r="P206" s="4" t="str">
        <f t="shared" si="27"/>
        <v/>
      </c>
      <c r="Q206" s="4" t="str">
        <f t="shared" si="28"/>
        <v/>
      </c>
      <c r="R206" s="4" t="str">
        <f t="shared" si="30"/>
        <v>/</v>
      </c>
      <c r="S206" s="4" t="str">
        <f t="shared" si="31"/>
        <v/>
      </c>
      <c r="T206" s="4" t="str">
        <f t="shared" si="29"/>
        <v/>
      </c>
    </row>
    <row r="207" spans="1:20" x14ac:dyDescent="0.35">
      <c r="A207" s="53"/>
      <c r="B207" s="56"/>
      <c r="C207" s="59"/>
      <c r="D207" s="65" t="str">
        <f t="shared" si="24"/>
        <v/>
      </c>
      <c r="E207" s="63" t="str">
        <f>IF(OR(C207="",A207=""),"",IF(A207&lt;Vbld!$G$7,IF(VALUE(RIGHT(T207,2))&lt;50,66,86),INDEX(EC!$C$2:$C$739,MATCH(C207,EC,0))))</f>
        <v/>
      </c>
      <c r="F207" s="32" t="str">
        <f t="shared" si="25"/>
        <v/>
      </c>
      <c r="G207" s="37"/>
      <c r="H207" s="37"/>
      <c r="I207" s="37"/>
      <c r="J207" s="35"/>
      <c r="K207" s="28"/>
      <c r="L207" s="28"/>
      <c r="M207" s="30"/>
      <c r="N207" s="39">
        <f t="shared" si="26"/>
        <v>0</v>
      </c>
      <c r="P207" s="4" t="str">
        <f t="shared" si="27"/>
        <v/>
      </c>
      <c r="Q207" s="4" t="str">
        <f t="shared" si="28"/>
        <v/>
      </c>
      <c r="R207" s="4" t="str">
        <f t="shared" si="30"/>
        <v>/</v>
      </c>
      <c r="S207" s="4" t="str">
        <f t="shared" si="31"/>
        <v/>
      </c>
      <c r="T207" s="4" t="str">
        <f t="shared" si="29"/>
        <v/>
      </c>
    </row>
    <row r="208" spans="1:20" x14ac:dyDescent="0.35">
      <c r="A208" s="53"/>
      <c r="B208" s="56"/>
      <c r="C208" s="59"/>
      <c r="D208" s="65" t="str">
        <f t="shared" si="24"/>
        <v/>
      </c>
      <c r="E208" s="63" t="str">
        <f>IF(OR(C208="",A208=""),"",IF(A208&lt;Vbld!$G$7,IF(VALUE(RIGHT(T208,2))&lt;50,66,86),INDEX(EC!$C$2:$C$739,MATCH(C208,EC,0))))</f>
        <v/>
      </c>
      <c r="F208" s="32" t="str">
        <f t="shared" si="25"/>
        <v/>
      </c>
      <c r="G208" s="37"/>
      <c r="H208" s="37"/>
      <c r="I208" s="37"/>
      <c r="J208" s="35"/>
      <c r="K208" s="28"/>
      <c r="L208" s="28"/>
      <c r="M208" s="30"/>
      <c r="N208" s="39">
        <f t="shared" si="26"/>
        <v>0</v>
      </c>
      <c r="P208" s="4" t="str">
        <f t="shared" si="27"/>
        <v/>
      </c>
      <c r="Q208" s="4" t="str">
        <f t="shared" si="28"/>
        <v/>
      </c>
      <c r="R208" s="4" t="str">
        <f t="shared" si="30"/>
        <v>/</v>
      </c>
      <c r="S208" s="4" t="str">
        <f t="shared" si="31"/>
        <v/>
      </c>
      <c r="T208" s="4" t="str">
        <f t="shared" si="29"/>
        <v/>
      </c>
    </row>
    <row r="209" spans="1:20" x14ac:dyDescent="0.35">
      <c r="A209" s="53"/>
      <c r="B209" s="56"/>
      <c r="C209" s="59"/>
      <c r="D209" s="65" t="str">
        <f t="shared" si="24"/>
        <v/>
      </c>
      <c r="E209" s="63" t="str">
        <f>IF(OR(C209="",A209=""),"",IF(A209&lt;Vbld!$G$7,IF(VALUE(RIGHT(T209,2))&lt;50,66,86),INDEX(EC!$C$2:$C$739,MATCH(C209,EC,0))))</f>
        <v/>
      </c>
      <c r="F209" s="32" t="str">
        <f t="shared" si="25"/>
        <v/>
      </c>
      <c r="G209" s="37"/>
      <c r="H209" s="37"/>
      <c r="I209" s="37"/>
      <c r="J209" s="35"/>
      <c r="K209" s="28"/>
      <c r="L209" s="28"/>
      <c r="M209" s="30"/>
      <c r="N209" s="39">
        <f t="shared" si="26"/>
        <v>0</v>
      </c>
      <c r="P209" s="4" t="str">
        <f t="shared" si="27"/>
        <v/>
      </c>
      <c r="Q209" s="4" t="str">
        <f t="shared" si="28"/>
        <v/>
      </c>
      <c r="R209" s="4" t="str">
        <f t="shared" si="30"/>
        <v>/</v>
      </c>
      <c r="S209" s="4" t="str">
        <f t="shared" si="31"/>
        <v/>
      </c>
      <c r="T209" s="4" t="str">
        <f t="shared" si="29"/>
        <v/>
      </c>
    </row>
    <row r="210" spans="1:20" x14ac:dyDescent="0.35">
      <c r="A210" s="53"/>
      <c r="B210" s="56"/>
      <c r="C210" s="59"/>
      <c r="D210" s="65" t="str">
        <f t="shared" si="24"/>
        <v/>
      </c>
      <c r="E210" s="63" t="str">
        <f>IF(OR(C210="",A210=""),"",IF(A210&lt;Vbld!$G$7,IF(VALUE(RIGHT(T210,2))&lt;50,66,86),INDEX(EC!$C$2:$C$739,MATCH(C210,EC,0))))</f>
        <v/>
      </c>
      <c r="F210" s="32" t="str">
        <f t="shared" si="25"/>
        <v/>
      </c>
      <c r="G210" s="37"/>
      <c r="H210" s="37"/>
      <c r="I210" s="37"/>
      <c r="J210" s="35"/>
      <c r="K210" s="28"/>
      <c r="L210" s="28"/>
      <c r="M210" s="30"/>
      <c r="N210" s="39">
        <f t="shared" si="26"/>
        <v>0</v>
      </c>
      <c r="P210" s="4" t="str">
        <f t="shared" si="27"/>
        <v/>
      </c>
      <c r="Q210" s="4" t="str">
        <f t="shared" si="28"/>
        <v/>
      </c>
      <c r="R210" s="4" t="str">
        <f t="shared" si="30"/>
        <v>/</v>
      </c>
      <c r="S210" s="4" t="str">
        <f t="shared" si="31"/>
        <v/>
      </c>
      <c r="T210" s="4" t="str">
        <f t="shared" si="29"/>
        <v/>
      </c>
    </row>
    <row r="211" spans="1:20" x14ac:dyDescent="0.35">
      <c r="A211" s="53"/>
      <c r="B211" s="56"/>
      <c r="C211" s="59"/>
      <c r="D211" s="65" t="str">
        <f t="shared" si="24"/>
        <v/>
      </c>
      <c r="E211" s="63" t="str">
        <f>IF(OR(C211="",A211=""),"",IF(A211&lt;Vbld!$G$7,IF(VALUE(RIGHT(T211,2))&lt;50,66,86),INDEX(EC!$C$2:$C$739,MATCH(C211,EC,0))))</f>
        <v/>
      </c>
      <c r="F211" s="32" t="str">
        <f t="shared" si="25"/>
        <v/>
      </c>
      <c r="G211" s="37"/>
      <c r="H211" s="37"/>
      <c r="I211" s="37"/>
      <c r="J211" s="35"/>
      <c r="K211" s="28"/>
      <c r="L211" s="28"/>
      <c r="M211" s="30"/>
      <c r="N211" s="39">
        <f t="shared" si="26"/>
        <v>0</v>
      </c>
      <c r="P211" s="4" t="str">
        <f t="shared" si="27"/>
        <v/>
      </c>
      <c r="Q211" s="4" t="str">
        <f t="shared" si="28"/>
        <v/>
      </c>
      <c r="R211" s="4" t="str">
        <f t="shared" si="30"/>
        <v>/</v>
      </c>
      <c r="S211" s="4" t="str">
        <f t="shared" si="31"/>
        <v/>
      </c>
      <c r="T211" s="4" t="str">
        <f t="shared" si="29"/>
        <v/>
      </c>
    </row>
    <row r="212" spans="1:20" x14ac:dyDescent="0.35">
      <c r="A212" s="53"/>
      <c r="B212" s="56"/>
      <c r="C212" s="59"/>
      <c r="D212" s="65" t="str">
        <f t="shared" si="24"/>
        <v/>
      </c>
      <c r="E212" s="63" t="str">
        <f>IF(OR(C212="",A212=""),"",IF(A212&lt;Vbld!$G$7,IF(VALUE(RIGHT(T212,2))&lt;50,66,86),INDEX(EC!$C$2:$C$739,MATCH(C212,EC,0))))</f>
        <v/>
      </c>
      <c r="F212" s="32" t="str">
        <f t="shared" si="25"/>
        <v/>
      </c>
      <c r="G212" s="37"/>
      <c r="H212" s="37"/>
      <c r="I212" s="37"/>
      <c r="J212" s="35"/>
      <c r="K212" s="28"/>
      <c r="L212" s="28"/>
      <c r="M212" s="30"/>
      <c r="N212" s="39">
        <f t="shared" si="26"/>
        <v>0</v>
      </c>
      <c r="P212" s="4" t="str">
        <f t="shared" si="27"/>
        <v/>
      </c>
      <c r="Q212" s="4" t="str">
        <f t="shared" si="28"/>
        <v/>
      </c>
      <c r="R212" s="4" t="str">
        <f t="shared" si="30"/>
        <v>/</v>
      </c>
      <c r="S212" s="4" t="str">
        <f t="shared" si="31"/>
        <v/>
      </c>
      <c r="T212" s="4" t="str">
        <f t="shared" si="29"/>
        <v/>
      </c>
    </row>
    <row r="213" spans="1:20" x14ac:dyDescent="0.35">
      <c r="A213" s="53"/>
      <c r="B213" s="56"/>
      <c r="C213" s="59"/>
      <c r="D213" s="65" t="str">
        <f t="shared" si="24"/>
        <v/>
      </c>
      <c r="E213" s="63" t="str">
        <f>IF(OR(C213="",A213=""),"",IF(A213&lt;Vbld!$G$7,IF(VALUE(RIGHT(T213,2))&lt;50,66,86),INDEX(EC!$C$2:$C$739,MATCH(C213,EC,0))))</f>
        <v/>
      </c>
      <c r="F213" s="32" t="str">
        <f t="shared" si="25"/>
        <v/>
      </c>
      <c r="G213" s="37"/>
      <c r="H213" s="37"/>
      <c r="I213" s="37"/>
      <c r="J213" s="35"/>
      <c r="K213" s="28"/>
      <c r="L213" s="28"/>
      <c r="M213" s="30"/>
      <c r="N213" s="39">
        <f t="shared" si="26"/>
        <v>0</v>
      </c>
      <c r="P213" s="4" t="str">
        <f t="shared" si="27"/>
        <v/>
      </c>
      <c r="Q213" s="4" t="str">
        <f t="shared" si="28"/>
        <v/>
      </c>
      <c r="R213" s="4" t="str">
        <f t="shared" si="30"/>
        <v>/</v>
      </c>
      <c r="S213" s="4" t="str">
        <f t="shared" si="31"/>
        <v/>
      </c>
      <c r="T213" s="4" t="str">
        <f t="shared" si="29"/>
        <v/>
      </c>
    </row>
    <row r="214" spans="1:20" x14ac:dyDescent="0.35">
      <c r="A214" s="53"/>
      <c r="B214" s="56"/>
      <c r="C214" s="59"/>
      <c r="D214" s="65" t="str">
        <f t="shared" si="24"/>
        <v/>
      </c>
      <c r="E214" s="63" t="str">
        <f>IF(OR(C214="",A214=""),"",IF(A214&lt;Vbld!$G$7,IF(VALUE(RIGHT(T214,2))&lt;50,66,86),INDEX(EC!$C$2:$C$739,MATCH(C214,EC,0))))</f>
        <v/>
      </c>
      <c r="F214" s="32" t="str">
        <f t="shared" si="25"/>
        <v/>
      </c>
      <c r="G214" s="37"/>
      <c r="H214" s="37"/>
      <c r="I214" s="37"/>
      <c r="J214" s="35"/>
      <c r="K214" s="28"/>
      <c r="L214" s="28"/>
      <c r="M214" s="30"/>
      <c r="N214" s="39">
        <f t="shared" si="26"/>
        <v>0</v>
      </c>
      <c r="P214" s="4" t="str">
        <f t="shared" si="27"/>
        <v/>
      </c>
      <c r="Q214" s="4" t="str">
        <f t="shared" si="28"/>
        <v/>
      </c>
      <c r="R214" s="4" t="str">
        <f t="shared" si="30"/>
        <v>/</v>
      </c>
      <c r="S214" s="4" t="str">
        <f t="shared" si="31"/>
        <v/>
      </c>
      <c r="T214" s="4" t="str">
        <f t="shared" si="29"/>
        <v/>
      </c>
    </row>
    <row r="215" spans="1:20" x14ac:dyDescent="0.35">
      <c r="A215" s="53"/>
      <c r="B215" s="56"/>
      <c r="C215" s="59"/>
      <c r="D215" s="65" t="str">
        <f t="shared" si="24"/>
        <v/>
      </c>
      <c r="E215" s="63" t="str">
        <f>IF(OR(C215="",A215=""),"",IF(A215&lt;Vbld!$G$7,IF(VALUE(RIGHT(T215,2))&lt;50,66,86),INDEX(EC!$C$2:$C$739,MATCH(C215,EC,0))))</f>
        <v/>
      </c>
      <c r="F215" s="32" t="str">
        <f t="shared" si="25"/>
        <v/>
      </c>
      <c r="G215" s="37"/>
      <c r="H215" s="37"/>
      <c r="I215" s="37"/>
      <c r="J215" s="35"/>
      <c r="K215" s="28"/>
      <c r="L215" s="28"/>
      <c r="M215" s="30"/>
      <c r="N215" s="39">
        <f t="shared" si="26"/>
        <v>0</v>
      </c>
      <c r="P215" s="4" t="str">
        <f t="shared" si="27"/>
        <v/>
      </c>
      <c r="Q215" s="4" t="str">
        <f t="shared" si="28"/>
        <v/>
      </c>
      <c r="R215" s="4" t="str">
        <f t="shared" si="30"/>
        <v>/</v>
      </c>
      <c r="S215" s="4" t="str">
        <f t="shared" si="31"/>
        <v/>
      </c>
      <c r="T215" s="4" t="str">
        <f t="shared" si="29"/>
        <v/>
      </c>
    </row>
    <row r="216" spans="1:20" x14ac:dyDescent="0.35">
      <c r="A216" s="53"/>
      <c r="B216" s="56"/>
      <c r="C216" s="59"/>
      <c r="D216" s="65" t="str">
        <f t="shared" si="24"/>
        <v/>
      </c>
      <c r="E216" s="63" t="str">
        <f>IF(OR(C216="",A216=""),"",IF(A216&lt;Vbld!$G$7,IF(VALUE(RIGHT(T216,2))&lt;50,66,86),INDEX(EC!$C$2:$C$739,MATCH(C216,EC,0))))</f>
        <v/>
      </c>
      <c r="F216" s="32" t="str">
        <f t="shared" si="25"/>
        <v/>
      </c>
      <c r="G216" s="37"/>
      <c r="H216" s="37"/>
      <c r="I216" s="37"/>
      <c r="J216" s="35"/>
      <c r="K216" s="28"/>
      <c r="L216" s="28"/>
      <c r="M216" s="30"/>
      <c r="N216" s="39">
        <f t="shared" si="26"/>
        <v>0</v>
      </c>
      <c r="P216" s="4" t="str">
        <f t="shared" si="27"/>
        <v/>
      </c>
      <c r="Q216" s="4" t="str">
        <f t="shared" si="28"/>
        <v/>
      </c>
      <c r="R216" s="4" t="str">
        <f t="shared" si="30"/>
        <v>/</v>
      </c>
      <c r="S216" s="4" t="str">
        <f t="shared" si="31"/>
        <v/>
      </c>
      <c r="T216" s="4" t="str">
        <f t="shared" si="29"/>
        <v/>
      </c>
    </row>
    <row r="217" spans="1:20" x14ac:dyDescent="0.35">
      <c r="A217" s="53"/>
      <c r="B217" s="56"/>
      <c r="C217" s="59"/>
      <c r="D217" s="65" t="str">
        <f t="shared" si="24"/>
        <v/>
      </c>
      <c r="E217" s="63" t="str">
        <f>IF(OR(C217="",A217=""),"",IF(A217&lt;Vbld!$G$7,IF(VALUE(RIGHT(T217,2))&lt;50,66,86),INDEX(EC!$C$2:$C$739,MATCH(C217,EC,0))))</f>
        <v/>
      </c>
      <c r="F217" s="32" t="str">
        <f t="shared" si="25"/>
        <v/>
      </c>
      <c r="G217" s="37"/>
      <c r="H217" s="37"/>
      <c r="I217" s="37"/>
      <c r="J217" s="35"/>
      <c r="K217" s="28"/>
      <c r="L217" s="28"/>
      <c r="M217" s="30"/>
      <c r="N217" s="39">
        <f t="shared" si="26"/>
        <v>0</v>
      </c>
      <c r="P217" s="4" t="str">
        <f t="shared" si="27"/>
        <v/>
      </c>
      <c r="Q217" s="4" t="str">
        <f t="shared" si="28"/>
        <v/>
      </c>
      <c r="R217" s="4" t="str">
        <f t="shared" si="30"/>
        <v>/</v>
      </c>
      <c r="S217" s="4" t="str">
        <f t="shared" si="31"/>
        <v/>
      </c>
      <c r="T217" s="4" t="str">
        <f t="shared" si="29"/>
        <v/>
      </c>
    </row>
    <row r="218" spans="1:20" x14ac:dyDescent="0.35">
      <c r="A218" s="53"/>
      <c r="B218" s="56"/>
      <c r="C218" s="59"/>
      <c r="D218" s="65" t="str">
        <f t="shared" si="24"/>
        <v/>
      </c>
      <c r="E218" s="63" t="str">
        <f>IF(OR(C218="",A218=""),"",IF(A218&lt;Vbld!$G$7,IF(VALUE(RIGHT(T218,2))&lt;50,66,86),INDEX(EC!$C$2:$C$739,MATCH(C218,EC,0))))</f>
        <v/>
      </c>
      <c r="F218" s="32" t="str">
        <f t="shared" si="25"/>
        <v/>
      </c>
      <c r="G218" s="37"/>
      <c r="H218" s="37"/>
      <c r="I218" s="37"/>
      <c r="J218" s="35"/>
      <c r="K218" s="28"/>
      <c r="L218" s="28"/>
      <c r="M218" s="30"/>
      <c r="N218" s="39">
        <f t="shared" si="26"/>
        <v>0</v>
      </c>
      <c r="P218" s="4" t="str">
        <f t="shared" si="27"/>
        <v/>
      </c>
      <c r="Q218" s="4" t="str">
        <f t="shared" si="28"/>
        <v/>
      </c>
      <c r="R218" s="4" t="str">
        <f t="shared" si="30"/>
        <v>/</v>
      </c>
      <c r="S218" s="4" t="str">
        <f t="shared" si="31"/>
        <v/>
      </c>
      <c r="T218" s="4" t="str">
        <f t="shared" si="29"/>
        <v/>
      </c>
    </row>
    <row r="219" spans="1:20" x14ac:dyDescent="0.35">
      <c r="A219" s="53"/>
      <c r="B219" s="56"/>
      <c r="C219" s="59"/>
      <c r="D219" s="65" t="str">
        <f t="shared" si="24"/>
        <v/>
      </c>
      <c r="E219" s="63" t="str">
        <f>IF(OR(C219="",A219=""),"",IF(A219&lt;Vbld!$G$7,IF(VALUE(RIGHT(T219,2))&lt;50,66,86),INDEX(EC!$C$2:$C$739,MATCH(C219,EC,0))))</f>
        <v/>
      </c>
      <c r="F219" s="32" t="str">
        <f t="shared" si="25"/>
        <v/>
      </c>
      <c r="G219" s="37"/>
      <c r="H219" s="37"/>
      <c r="I219" s="37"/>
      <c r="J219" s="35"/>
      <c r="K219" s="28"/>
      <c r="L219" s="28"/>
      <c r="M219" s="30"/>
      <c r="N219" s="39">
        <f t="shared" si="26"/>
        <v>0</v>
      </c>
      <c r="P219" s="4" t="str">
        <f t="shared" si="27"/>
        <v/>
      </c>
      <c r="Q219" s="4" t="str">
        <f t="shared" si="28"/>
        <v/>
      </c>
      <c r="R219" s="4" t="str">
        <f t="shared" si="30"/>
        <v>/</v>
      </c>
      <c r="S219" s="4" t="str">
        <f t="shared" si="31"/>
        <v/>
      </c>
      <c r="T219" s="4" t="str">
        <f t="shared" si="29"/>
        <v/>
      </c>
    </row>
    <row r="220" spans="1:20" x14ac:dyDescent="0.35">
      <c r="A220" s="53"/>
      <c r="B220" s="56"/>
      <c r="C220" s="59"/>
      <c r="D220" s="65" t="str">
        <f t="shared" si="24"/>
        <v/>
      </c>
      <c r="E220" s="63" t="str">
        <f>IF(OR(C220="",A220=""),"",IF(A220&lt;Vbld!$G$7,IF(VALUE(RIGHT(T220,2))&lt;50,66,86),INDEX(EC!$C$2:$C$739,MATCH(C220,EC,0))))</f>
        <v/>
      </c>
      <c r="F220" s="32" t="str">
        <f t="shared" si="25"/>
        <v/>
      </c>
      <c r="G220" s="37"/>
      <c r="H220" s="37"/>
      <c r="I220" s="37"/>
      <c r="J220" s="35"/>
      <c r="K220" s="28"/>
      <c r="L220" s="28"/>
      <c r="M220" s="30"/>
      <c r="N220" s="39">
        <f t="shared" si="26"/>
        <v>0</v>
      </c>
      <c r="P220" s="4" t="str">
        <f t="shared" si="27"/>
        <v/>
      </c>
      <c r="Q220" s="4" t="str">
        <f t="shared" si="28"/>
        <v/>
      </c>
      <c r="R220" s="4" t="str">
        <f t="shared" si="30"/>
        <v>/</v>
      </c>
      <c r="S220" s="4" t="str">
        <f t="shared" si="31"/>
        <v/>
      </c>
      <c r="T220" s="4" t="str">
        <f t="shared" si="29"/>
        <v/>
      </c>
    </row>
    <row r="221" spans="1:20" x14ac:dyDescent="0.35">
      <c r="A221" s="53"/>
      <c r="B221" s="56"/>
      <c r="C221" s="59"/>
      <c r="D221" s="65" t="str">
        <f t="shared" si="24"/>
        <v/>
      </c>
      <c r="E221" s="63" t="str">
        <f>IF(OR(C221="",A221=""),"",IF(A221&lt;Vbld!$G$7,IF(VALUE(RIGHT(T221,2))&lt;50,66,86),INDEX(EC!$C$2:$C$739,MATCH(C221,EC,0))))</f>
        <v/>
      </c>
      <c r="F221" s="32" t="str">
        <f t="shared" si="25"/>
        <v/>
      </c>
      <c r="G221" s="37"/>
      <c r="H221" s="37"/>
      <c r="I221" s="37"/>
      <c r="J221" s="35"/>
      <c r="K221" s="28"/>
      <c r="L221" s="28"/>
      <c r="M221" s="30"/>
      <c r="N221" s="39">
        <f t="shared" si="26"/>
        <v>0</v>
      </c>
      <c r="P221" s="4" t="str">
        <f t="shared" si="27"/>
        <v/>
      </c>
      <c r="Q221" s="4" t="str">
        <f t="shared" si="28"/>
        <v/>
      </c>
      <c r="R221" s="4" t="str">
        <f t="shared" si="30"/>
        <v>/</v>
      </c>
      <c r="S221" s="4" t="str">
        <f t="shared" si="31"/>
        <v/>
      </c>
      <c r="T221" s="4" t="str">
        <f t="shared" si="29"/>
        <v/>
      </c>
    </row>
    <row r="222" spans="1:20" x14ac:dyDescent="0.35">
      <c r="A222" s="53"/>
      <c r="B222" s="56"/>
      <c r="C222" s="59"/>
      <c r="D222" s="65" t="str">
        <f t="shared" si="24"/>
        <v/>
      </c>
      <c r="E222" s="63" t="str">
        <f>IF(OR(C222="",A222=""),"",IF(A222&lt;Vbld!$G$7,IF(VALUE(RIGHT(T222,2))&lt;50,66,86),INDEX(EC!$C$2:$C$739,MATCH(C222,EC,0))))</f>
        <v/>
      </c>
      <c r="F222" s="32" t="str">
        <f t="shared" si="25"/>
        <v/>
      </c>
      <c r="G222" s="37"/>
      <c r="H222" s="37"/>
      <c r="I222" s="37"/>
      <c r="J222" s="35"/>
      <c r="K222" s="28"/>
      <c r="L222" s="28"/>
      <c r="M222" s="30"/>
      <c r="N222" s="39">
        <f t="shared" si="26"/>
        <v>0</v>
      </c>
      <c r="P222" s="4" t="str">
        <f t="shared" si="27"/>
        <v/>
      </c>
      <c r="Q222" s="4" t="str">
        <f t="shared" si="28"/>
        <v/>
      </c>
      <c r="R222" s="4" t="str">
        <f t="shared" si="30"/>
        <v>/</v>
      </c>
      <c r="S222" s="4" t="str">
        <f t="shared" si="31"/>
        <v/>
      </c>
      <c r="T222" s="4" t="str">
        <f t="shared" si="29"/>
        <v/>
      </c>
    </row>
    <row r="223" spans="1:20" x14ac:dyDescent="0.35">
      <c r="A223" s="53"/>
      <c r="B223" s="56"/>
      <c r="C223" s="59"/>
      <c r="D223" s="65" t="str">
        <f t="shared" si="24"/>
        <v/>
      </c>
      <c r="E223" s="63" t="str">
        <f>IF(OR(C223="",A223=""),"",IF(A223&lt;Vbld!$G$7,IF(VALUE(RIGHT(T223,2))&lt;50,66,86),INDEX(EC!$C$2:$C$739,MATCH(C223,EC,0))))</f>
        <v/>
      </c>
      <c r="F223" s="32" t="str">
        <f t="shared" si="25"/>
        <v/>
      </c>
      <c r="G223" s="37"/>
      <c r="H223" s="37"/>
      <c r="I223" s="37"/>
      <c r="J223" s="35"/>
      <c r="K223" s="28"/>
      <c r="L223" s="28"/>
      <c r="M223" s="30"/>
      <c r="N223" s="39">
        <f t="shared" si="26"/>
        <v>0</v>
      </c>
      <c r="P223" s="4" t="str">
        <f t="shared" si="27"/>
        <v/>
      </c>
      <c r="Q223" s="4" t="str">
        <f t="shared" si="28"/>
        <v/>
      </c>
      <c r="R223" s="4" t="str">
        <f t="shared" si="30"/>
        <v>/</v>
      </c>
      <c r="S223" s="4" t="str">
        <f t="shared" si="31"/>
        <v/>
      </c>
      <c r="T223" s="4" t="str">
        <f t="shared" si="29"/>
        <v/>
      </c>
    </row>
    <row r="224" spans="1:20" x14ac:dyDescent="0.35">
      <c r="A224" s="53"/>
      <c r="B224" s="56"/>
      <c r="C224" s="59"/>
      <c r="D224" s="65" t="str">
        <f t="shared" si="24"/>
        <v/>
      </c>
      <c r="E224" s="63" t="str">
        <f>IF(OR(C224="",A224=""),"",IF(A224&lt;Vbld!$G$7,IF(VALUE(RIGHT(T224,2))&lt;50,66,86),INDEX(EC!$C$2:$C$739,MATCH(C224,EC,0))))</f>
        <v/>
      </c>
      <c r="F224" s="32" t="str">
        <f t="shared" si="25"/>
        <v/>
      </c>
      <c r="G224" s="37"/>
      <c r="H224" s="37"/>
      <c r="I224" s="37"/>
      <c r="J224" s="35"/>
      <c r="K224" s="28"/>
      <c r="L224" s="28"/>
      <c r="M224" s="30"/>
      <c r="N224" s="39">
        <f t="shared" si="26"/>
        <v>0</v>
      </c>
      <c r="P224" s="4" t="str">
        <f t="shared" si="27"/>
        <v/>
      </c>
      <c r="Q224" s="4" t="str">
        <f t="shared" si="28"/>
        <v/>
      </c>
      <c r="R224" s="4" t="str">
        <f t="shared" si="30"/>
        <v>/</v>
      </c>
      <c r="S224" s="4" t="str">
        <f t="shared" si="31"/>
        <v/>
      </c>
      <c r="T224" s="4" t="str">
        <f t="shared" si="29"/>
        <v/>
      </c>
    </row>
    <row r="225" spans="1:20" x14ac:dyDescent="0.35">
      <c r="A225" s="53"/>
      <c r="B225" s="56"/>
      <c r="C225" s="59"/>
      <c r="D225" s="65" t="str">
        <f t="shared" si="24"/>
        <v/>
      </c>
      <c r="E225" s="63" t="str">
        <f>IF(OR(C225="",A225=""),"",IF(A225&lt;Vbld!$G$7,IF(VALUE(RIGHT(T225,2))&lt;50,66,86),INDEX(EC!$C$2:$C$739,MATCH(C225,EC,0))))</f>
        <v/>
      </c>
      <c r="F225" s="32" t="str">
        <f t="shared" si="25"/>
        <v/>
      </c>
      <c r="G225" s="37"/>
      <c r="H225" s="37"/>
      <c r="I225" s="37"/>
      <c r="J225" s="35"/>
      <c r="K225" s="28"/>
      <c r="L225" s="28"/>
      <c r="M225" s="30"/>
      <c r="N225" s="39">
        <f t="shared" si="26"/>
        <v>0</v>
      </c>
      <c r="P225" s="4" t="str">
        <f t="shared" si="27"/>
        <v/>
      </c>
      <c r="Q225" s="4" t="str">
        <f t="shared" si="28"/>
        <v/>
      </c>
      <c r="R225" s="4" t="str">
        <f t="shared" si="30"/>
        <v>/</v>
      </c>
      <c r="S225" s="4" t="str">
        <f t="shared" si="31"/>
        <v/>
      </c>
      <c r="T225" s="4" t="str">
        <f t="shared" si="29"/>
        <v/>
      </c>
    </row>
    <row r="226" spans="1:20" x14ac:dyDescent="0.35">
      <c r="A226" s="53"/>
      <c r="B226" s="56"/>
      <c r="C226" s="59"/>
      <c r="D226" s="65" t="str">
        <f t="shared" si="24"/>
        <v/>
      </c>
      <c r="E226" s="63" t="str">
        <f>IF(OR(C226="",A226=""),"",IF(A226&lt;Vbld!$G$7,IF(VALUE(RIGHT(T226,2))&lt;50,66,86),INDEX(EC!$C$2:$C$739,MATCH(C226,EC,0))))</f>
        <v/>
      </c>
      <c r="F226" s="32" t="str">
        <f t="shared" si="25"/>
        <v/>
      </c>
      <c r="G226" s="37"/>
      <c r="H226" s="37"/>
      <c r="I226" s="37"/>
      <c r="J226" s="35"/>
      <c r="K226" s="28"/>
      <c r="L226" s="28"/>
      <c r="M226" s="30"/>
      <c r="N226" s="39">
        <f t="shared" si="26"/>
        <v>0</v>
      </c>
      <c r="P226" s="4" t="str">
        <f t="shared" si="27"/>
        <v/>
      </c>
      <c r="Q226" s="4" t="str">
        <f t="shared" si="28"/>
        <v/>
      </c>
      <c r="R226" s="4" t="str">
        <f t="shared" si="30"/>
        <v>/</v>
      </c>
      <c r="S226" s="4" t="str">
        <f t="shared" si="31"/>
        <v/>
      </c>
      <c r="T226" s="4" t="str">
        <f t="shared" si="29"/>
        <v/>
      </c>
    </row>
    <row r="227" spans="1:20" x14ac:dyDescent="0.35">
      <c r="A227" s="53"/>
      <c r="B227" s="56"/>
      <c r="C227" s="59"/>
      <c r="D227" s="65" t="str">
        <f t="shared" si="24"/>
        <v/>
      </c>
      <c r="E227" s="63" t="str">
        <f>IF(OR(C227="",A227=""),"",IF(A227&lt;Vbld!$G$7,IF(VALUE(RIGHT(T227,2))&lt;50,66,86),INDEX(EC!$C$2:$C$739,MATCH(C227,EC,0))))</f>
        <v/>
      </c>
      <c r="F227" s="32" t="str">
        <f t="shared" si="25"/>
        <v/>
      </c>
      <c r="G227" s="37"/>
      <c r="H227" s="37"/>
      <c r="I227" s="37"/>
      <c r="J227" s="35"/>
      <c r="K227" s="28"/>
      <c r="L227" s="28"/>
      <c r="M227" s="30"/>
      <c r="N227" s="39">
        <f t="shared" si="26"/>
        <v>0</v>
      </c>
      <c r="P227" s="4" t="str">
        <f t="shared" si="27"/>
        <v/>
      </c>
      <c r="Q227" s="4" t="str">
        <f t="shared" si="28"/>
        <v/>
      </c>
      <c r="R227" s="4" t="str">
        <f t="shared" si="30"/>
        <v>/</v>
      </c>
      <c r="S227" s="4" t="str">
        <f t="shared" si="31"/>
        <v/>
      </c>
      <c r="T227" s="4" t="str">
        <f t="shared" si="29"/>
        <v/>
      </c>
    </row>
    <row r="228" spans="1:20" x14ac:dyDescent="0.35">
      <c r="A228" s="53"/>
      <c r="B228" s="56"/>
      <c r="C228" s="59"/>
      <c r="D228" s="65" t="str">
        <f t="shared" si="24"/>
        <v/>
      </c>
      <c r="E228" s="63" t="str">
        <f>IF(OR(C228="",A228=""),"",IF(A228&lt;Vbld!$G$7,IF(VALUE(RIGHT(T228,2))&lt;50,66,86),INDEX(EC!$C$2:$C$739,MATCH(C228,EC,0))))</f>
        <v/>
      </c>
      <c r="F228" s="32" t="str">
        <f t="shared" si="25"/>
        <v/>
      </c>
      <c r="G228" s="37"/>
      <c r="H228" s="37"/>
      <c r="I228" s="37"/>
      <c r="J228" s="35"/>
      <c r="K228" s="28"/>
      <c r="L228" s="28"/>
      <c r="M228" s="30"/>
      <c r="N228" s="39">
        <f t="shared" si="26"/>
        <v>0</v>
      </c>
      <c r="P228" s="4" t="str">
        <f t="shared" si="27"/>
        <v/>
      </c>
      <c r="Q228" s="4" t="str">
        <f t="shared" si="28"/>
        <v/>
      </c>
      <c r="R228" s="4" t="str">
        <f t="shared" si="30"/>
        <v>/</v>
      </c>
      <c r="S228" s="4" t="str">
        <f t="shared" si="31"/>
        <v/>
      </c>
      <c r="T228" s="4" t="str">
        <f t="shared" si="29"/>
        <v/>
      </c>
    </row>
    <row r="229" spans="1:20" x14ac:dyDescent="0.35">
      <c r="A229" s="53"/>
      <c r="B229" s="56"/>
      <c r="C229" s="59"/>
      <c r="D229" s="65" t="str">
        <f t="shared" si="24"/>
        <v/>
      </c>
      <c r="E229" s="63" t="str">
        <f>IF(OR(C229="",A229=""),"",IF(A229&lt;Vbld!$G$7,IF(VALUE(RIGHT(T229,2))&lt;50,66,86),INDEX(EC!$C$2:$C$739,MATCH(C229,EC,0))))</f>
        <v/>
      </c>
      <c r="F229" s="32" t="str">
        <f t="shared" si="25"/>
        <v/>
      </c>
      <c r="G229" s="37"/>
      <c r="H229" s="37"/>
      <c r="I229" s="37"/>
      <c r="J229" s="35"/>
      <c r="K229" s="28"/>
      <c r="L229" s="28"/>
      <c r="M229" s="30"/>
      <c r="N229" s="39">
        <f t="shared" si="26"/>
        <v>0</v>
      </c>
      <c r="P229" s="4" t="str">
        <f t="shared" si="27"/>
        <v/>
      </c>
      <c r="Q229" s="4" t="str">
        <f t="shared" si="28"/>
        <v/>
      </c>
      <c r="R229" s="4" t="str">
        <f t="shared" si="30"/>
        <v>/</v>
      </c>
      <c r="S229" s="4" t="str">
        <f t="shared" si="31"/>
        <v/>
      </c>
      <c r="T229" s="4" t="str">
        <f t="shared" si="29"/>
        <v/>
      </c>
    </row>
    <row r="230" spans="1:20" x14ac:dyDescent="0.35">
      <c r="A230" s="53"/>
      <c r="B230" s="56"/>
      <c r="C230" s="59"/>
      <c r="D230" s="65" t="str">
        <f t="shared" si="24"/>
        <v/>
      </c>
      <c r="E230" s="63" t="str">
        <f>IF(OR(C230="",A230=""),"",IF(A230&lt;Vbld!$G$7,IF(VALUE(RIGHT(T230,2))&lt;50,66,86),INDEX(EC!$C$2:$C$739,MATCH(C230,EC,0))))</f>
        <v/>
      </c>
      <c r="F230" s="32" t="str">
        <f t="shared" si="25"/>
        <v/>
      </c>
      <c r="G230" s="37"/>
      <c r="H230" s="37"/>
      <c r="I230" s="37"/>
      <c r="J230" s="35"/>
      <c r="K230" s="28"/>
      <c r="L230" s="28"/>
      <c r="M230" s="30"/>
      <c r="N230" s="39">
        <f t="shared" si="26"/>
        <v>0</v>
      </c>
      <c r="P230" s="4" t="str">
        <f t="shared" si="27"/>
        <v/>
      </c>
      <c r="Q230" s="4" t="str">
        <f t="shared" si="28"/>
        <v/>
      </c>
      <c r="R230" s="4" t="str">
        <f t="shared" si="30"/>
        <v>/</v>
      </c>
      <c r="S230" s="4" t="str">
        <f t="shared" si="31"/>
        <v/>
      </c>
      <c r="T230" s="4" t="str">
        <f t="shared" si="29"/>
        <v/>
      </c>
    </row>
    <row r="231" spans="1:20" x14ac:dyDescent="0.35">
      <c r="A231" s="53"/>
      <c r="B231" s="56"/>
      <c r="C231" s="59"/>
      <c r="D231" s="65" t="str">
        <f t="shared" si="24"/>
        <v/>
      </c>
      <c r="E231" s="63" t="str">
        <f>IF(OR(C231="",A231=""),"",IF(A231&lt;Vbld!$G$7,IF(VALUE(RIGHT(T231,2))&lt;50,66,86),INDEX(EC!$C$2:$C$739,MATCH(C231,EC,0))))</f>
        <v/>
      </c>
      <c r="F231" s="32" t="str">
        <f t="shared" si="25"/>
        <v/>
      </c>
      <c r="G231" s="37"/>
      <c r="H231" s="37"/>
      <c r="I231" s="37"/>
      <c r="J231" s="35"/>
      <c r="K231" s="28"/>
      <c r="L231" s="28"/>
      <c r="M231" s="30"/>
      <c r="N231" s="39">
        <f t="shared" si="26"/>
        <v>0</v>
      </c>
      <c r="P231" s="4" t="str">
        <f t="shared" si="27"/>
        <v/>
      </c>
      <c r="Q231" s="4" t="str">
        <f t="shared" si="28"/>
        <v/>
      </c>
      <c r="R231" s="4" t="str">
        <f t="shared" si="30"/>
        <v>/</v>
      </c>
      <c r="S231" s="4" t="str">
        <f t="shared" si="31"/>
        <v/>
      </c>
      <c r="T231" s="4" t="str">
        <f t="shared" si="29"/>
        <v/>
      </c>
    </row>
    <row r="232" spans="1:20" x14ac:dyDescent="0.35">
      <c r="A232" s="53"/>
      <c r="B232" s="56"/>
      <c r="C232" s="59"/>
      <c r="D232" s="65" t="str">
        <f t="shared" si="24"/>
        <v/>
      </c>
      <c r="E232" s="63" t="str">
        <f>IF(OR(C232="",A232=""),"",IF(A232&lt;Vbld!$G$7,IF(VALUE(RIGHT(T232,2))&lt;50,66,86),INDEX(EC!$C$2:$C$739,MATCH(C232,EC,0))))</f>
        <v/>
      </c>
      <c r="F232" s="32" t="str">
        <f t="shared" si="25"/>
        <v/>
      </c>
      <c r="G232" s="37"/>
      <c r="H232" s="37"/>
      <c r="I232" s="37"/>
      <c r="J232" s="35"/>
      <c r="K232" s="28"/>
      <c r="L232" s="28"/>
      <c r="M232" s="30"/>
      <c r="N232" s="39">
        <f t="shared" si="26"/>
        <v>0</v>
      </c>
      <c r="P232" s="4" t="str">
        <f t="shared" si="27"/>
        <v/>
      </c>
      <c r="Q232" s="4" t="str">
        <f t="shared" si="28"/>
        <v/>
      </c>
      <c r="R232" s="4" t="str">
        <f t="shared" si="30"/>
        <v>/</v>
      </c>
      <c r="S232" s="4" t="str">
        <f t="shared" si="31"/>
        <v/>
      </c>
      <c r="T232" s="4" t="str">
        <f t="shared" si="29"/>
        <v/>
      </c>
    </row>
    <row r="233" spans="1:20" x14ac:dyDescent="0.35">
      <c r="A233" s="53"/>
      <c r="B233" s="56"/>
      <c r="C233" s="59"/>
      <c r="D233" s="65" t="str">
        <f t="shared" si="24"/>
        <v/>
      </c>
      <c r="E233" s="63" t="str">
        <f>IF(OR(C233="",A233=""),"",IF(A233&lt;Vbld!$G$7,IF(VALUE(RIGHT(T233,2))&lt;50,66,86),INDEX(EC!$C$2:$C$739,MATCH(C233,EC,0))))</f>
        <v/>
      </c>
      <c r="F233" s="32" t="str">
        <f t="shared" si="25"/>
        <v/>
      </c>
      <c r="G233" s="37"/>
      <c r="H233" s="37"/>
      <c r="I233" s="37"/>
      <c r="J233" s="35"/>
      <c r="K233" s="28"/>
      <c r="L233" s="28"/>
      <c r="M233" s="30"/>
      <c r="N233" s="39">
        <f t="shared" si="26"/>
        <v>0</v>
      </c>
      <c r="P233" s="4" t="str">
        <f t="shared" si="27"/>
        <v/>
      </c>
      <c r="Q233" s="4" t="str">
        <f t="shared" si="28"/>
        <v/>
      </c>
      <c r="R233" s="4" t="str">
        <f t="shared" si="30"/>
        <v>/</v>
      </c>
      <c r="S233" s="4" t="str">
        <f t="shared" si="31"/>
        <v/>
      </c>
      <c r="T233" s="4" t="str">
        <f t="shared" si="29"/>
        <v/>
      </c>
    </row>
    <row r="234" spans="1:20" x14ac:dyDescent="0.35">
      <c r="A234" s="53"/>
      <c r="B234" s="56"/>
      <c r="C234" s="59"/>
      <c r="D234" s="65" t="str">
        <f t="shared" si="24"/>
        <v/>
      </c>
      <c r="E234" s="63" t="str">
        <f>IF(OR(C234="",A234=""),"",IF(A234&lt;Vbld!$G$7,IF(VALUE(RIGHT(T234,2))&lt;50,66,86),INDEX(EC!$C$2:$C$739,MATCH(C234,EC,0))))</f>
        <v/>
      </c>
      <c r="F234" s="32" t="str">
        <f t="shared" si="25"/>
        <v/>
      </c>
      <c r="G234" s="37"/>
      <c r="H234" s="37"/>
      <c r="I234" s="37"/>
      <c r="J234" s="35"/>
      <c r="K234" s="28"/>
      <c r="L234" s="28"/>
      <c r="M234" s="30"/>
      <c r="N234" s="39">
        <f t="shared" si="26"/>
        <v>0</v>
      </c>
      <c r="P234" s="4" t="str">
        <f t="shared" si="27"/>
        <v/>
      </c>
      <c r="Q234" s="4" t="str">
        <f t="shared" si="28"/>
        <v/>
      </c>
      <c r="R234" s="4" t="str">
        <f t="shared" si="30"/>
        <v>/</v>
      </c>
      <c r="S234" s="4" t="str">
        <f t="shared" si="31"/>
        <v/>
      </c>
      <c r="T234" s="4" t="str">
        <f t="shared" si="29"/>
        <v/>
      </c>
    </row>
    <row r="235" spans="1:20" x14ac:dyDescent="0.35">
      <c r="A235" s="53"/>
      <c r="B235" s="56"/>
      <c r="C235" s="59"/>
      <c r="D235" s="65" t="str">
        <f t="shared" si="24"/>
        <v/>
      </c>
      <c r="E235" s="63" t="str">
        <f>IF(OR(C235="",A235=""),"",IF(A235&lt;Vbld!$G$7,IF(VALUE(RIGHT(T235,2))&lt;50,66,86),INDEX(EC!$C$2:$C$739,MATCH(C235,EC,0))))</f>
        <v/>
      </c>
      <c r="F235" s="32" t="str">
        <f t="shared" si="25"/>
        <v/>
      </c>
      <c r="G235" s="37"/>
      <c r="H235" s="37"/>
      <c r="I235" s="37"/>
      <c r="J235" s="35"/>
      <c r="K235" s="28"/>
      <c r="L235" s="28"/>
      <c r="M235" s="30"/>
      <c r="N235" s="39">
        <f t="shared" si="26"/>
        <v>0</v>
      </c>
      <c r="P235" s="4" t="str">
        <f t="shared" si="27"/>
        <v/>
      </c>
      <c r="Q235" s="4" t="str">
        <f t="shared" si="28"/>
        <v/>
      </c>
      <c r="R235" s="4" t="str">
        <f t="shared" si="30"/>
        <v>/</v>
      </c>
      <c r="S235" s="4" t="str">
        <f t="shared" si="31"/>
        <v/>
      </c>
      <c r="T235" s="4" t="str">
        <f t="shared" si="29"/>
        <v/>
      </c>
    </row>
    <row r="236" spans="1:20" x14ac:dyDescent="0.35">
      <c r="A236" s="53"/>
      <c r="B236" s="56"/>
      <c r="C236" s="59"/>
      <c r="D236" s="65" t="str">
        <f t="shared" si="24"/>
        <v/>
      </c>
      <c r="E236" s="63" t="str">
        <f>IF(OR(C236="",A236=""),"",IF(A236&lt;Vbld!$G$7,IF(VALUE(RIGHT(T236,2))&lt;50,66,86),INDEX(EC!$C$2:$C$739,MATCH(C236,EC,0))))</f>
        <v/>
      </c>
      <c r="F236" s="32" t="str">
        <f t="shared" si="25"/>
        <v/>
      </c>
      <c r="G236" s="37"/>
      <c r="H236" s="37"/>
      <c r="I236" s="37"/>
      <c r="J236" s="35"/>
      <c r="K236" s="28"/>
      <c r="L236" s="28"/>
      <c r="M236" s="30"/>
      <c r="N236" s="39">
        <f t="shared" si="26"/>
        <v>0</v>
      </c>
      <c r="P236" s="4" t="str">
        <f t="shared" si="27"/>
        <v/>
      </c>
      <c r="Q236" s="4" t="str">
        <f t="shared" si="28"/>
        <v/>
      </c>
      <c r="R236" s="4" t="str">
        <f t="shared" si="30"/>
        <v>/</v>
      </c>
      <c r="S236" s="4" t="str">
        <f t="shared" si="31"/>
        <v/>
      </c>
      <c r="T236" s="4" t="str">
        <f t="shared" si="29"/>
        <v/>
      </c>
    </row>
    <row r="237" spans="1:20" x14ac:dyDescent="0.35">
      <c r="A237" s="53"/>
      <c r="B237" s="56"/>
      <c r="C237" s="59"/>
      <c r="D237" s="65" t="str">
        <f t="shared" si="24"/>
        <v/>
      </c>
      <c r="E237" s="63" t="str">
        <f>IF(OR(C237="",A237=""),"",IF(A237&lt;Vbld!$G$7,IF(VALUE(RIGHT(T237,2))&lt;50,66,86),INDEX(EC!$C$2:$C$739,MATCH(C237,EC,0))))</f>
        <v/>
      </c>
      <c r="F237" s="32" t="str">
        <f t="shared" si="25"/>
        <v/>
      </c>
      <c r="G237" s="37"/>
      <c r="H237" s="37"/>
      <c r="I237" s="37"/>
      <c r="J237" s="35"/>
      <c r="K237" s="28"/>
      <c r="L237" s="28"/>
      <c r="M237" s="30"/>
      <c r="N237" s="39">
        <f t="shared" si="26"/>
        <v>0</v>
      </c>
      <c r="P237" s="4" t="str">
        <f t="shared" si="27"/>
        <v/>
      </c>
      <c r="Q237" s="4" t="str">
        <f t="shared" si="28"/>
        <v/>
      </c>
      <c r="R237" s="4" t="str">
        <f t="shared" si="30"/>
        <v>/</v>
      </c>
      <c r="S237" s="4" t="str">
        <f t="shared" si="31"/>
        <v/>
      </c>
      <c r="T237" s="4" t="str">
        <f t="shared" si="29"/>
        <v/>
      </c>
    </row>
    <row r="238" spans="1:20" x14ac:dyDescent="0.35">
      <c r="A238" s="53"/>
      <c r="B238" s="56"/>
      <c r="C238" s="59"/>
      <c r="D238" s="65" t="str">
        <f t="shared" si="24"/>
        <v/>
      </c>
      <c r="E238" s="63" t="str">
        <f>IF(OR(C238="",A238=""),"",IF(A238&lt;Vbld!$G$7,IF(VALUE(RIGHT(T238,2))&lt;50,66,86),INDEX(EC!$C$2:$C$739,MATCH(C238,EC,0))))</f>
        <v/>
      </c>
      <c r="F238" s="32" t="str">
        <f t="shared" si="25"/>
        <v/>
      </c>
      <c r="G238" s="37"/>
      <c r="H238" s="37"/>
      <c r="I238" s="37"/>
      <c r="J238" s="35"/>
      <c r="K238" s="28"/>
      <c r="L238" s="28"/>
      <c r="M238" s="30"/>
      <c r="N238" s="39">
        <f t="shared" si="26"/>
        <v>0</v>
      </c>
      <c r="P238" s="4" t="str">
        <f t="shared" si="27"/>
        <v/>
      </c>
      <c r="Q238" s="4" t="str">
        <f t="shared" si="28"/>
        <v/>
      </c>
      <c r="R238" s="4" t="str">
        <f t="shared" si="30"/>
        <v>/</v>
      </c>
      <c r="S238" s="4" t="str">
        <f t="shared" si="31"/>
        <v/>
      </c>
      <c r="T238" s="4" t="str">
        <f t="shared" si="29"/>
        <v/>
      </c>
    </row>
    <row r="239" spans="1:20" x14ac:dyDescent="0.35">
      <c r="A239" s="53"/>
      <c r="B239" s="56"/>
      <c r="C239" s="59"/>
      <c r="D239" s="65" t="str">
        <f t="shared" si="24"/>
        <v/>
      </c>
      <c r="E239" s="63" t="str">
        <f>IF(OR(C239="",A239=""),"",IF(A239&lt;Vbld!$G$7,IF(VALUE(RIGHT(T239,2))&lt;50,66,86),INDEX(EC!$C$2:$C$739,MATCH(C239,EC,0))))</f>
        <v/>
      </c>
      <c r="F239" s="32" t="str">
        <f t="shared" si="25"/>
        <v/>
      </c>
      <c r="G239" s="37"/>
      <c r="H239" s="37"/>
      <c r="I239" s="37"/>
      <c r="J239" s="35"/>
      <c r="K239" s="28"/>
      <c r="L239" s="28"/>
      <c r="M239" s="30"/>
      <c r="N239" s="39">
        <f t="shared" si="26"/>
        <v>0</v>
      </c>
      <c r="P239" s="4" t="str">
        <f t="shared" si="27"/>
        <v/>
      </c>
      <c r="Q239" s="4" t="str">
        <f t="shared" si="28"/>
        <v/>
      </c>
      <c r="R239" s="4" t="str">
        <f t="shared" si="30"/>
        <v>/</v>
      </c>
      <c r="S239" s="4" t="str">
        <f t="shared" si="31"/>
        <v/>
      </c>
      <c r="T239" s="4" t="str">
        <f t="shared" si="29"/>
        <v/>
      </c>
    </row>
    <row r="240" spans="1:20" x14ac:dyDescent="0.35">
      <c r="A240" s="53"/>
      <c r="B240" s="56"/>
      <c r="C240" s="59"/>
      <c r="D240" s="65" t="str">
        <f t="shared" si="24"/>
        <v/>
      </c>
      <c r="E240" s="63" t="str">
        <f>IF(OR(C240="",A240=""),"",IF(A240&lt;Vbld!$G$7,IF(VALUE(RIGHT(T240,2))&lt;50,66,86),INDEX(EC!$C$2:$C$739,MATCH(C240,EC,0))))</f>
        <v/>
      </c>
      <c r="F240" s="32" t="str">
        <f t="shared" si="25"/>
        <v/>
      </c>
      <c r="G240" s="37"/>
      <c r="H240" s="37"/>
      <c r="I240" s="37"/>
      <c r="J240" s="35"/>
      <c r="K240" s="28"/>
      <c r="L240" s="28"/>
      <c r="M240" s="30"/>
      <c r="N240" s="39">
        <f t="shared" si="26"/>
        <v>0</v>
      </c>
      <c r="P240" s="4" t="str">
        <f t="shared" si="27"/>
        <v/>
      </c>
      <c r="Q240" s="4" t="str">
        <f t="shared" si="28"/>
        <v/>
      </c>
      <c r="R240" s="4" t="str">
        <f t="shared" si="30"/>
        <v>/</v>
      </c>
      <c r="S240" s="4" t="str">
        <f t="shared" si="31"/>
        <v/>
      </c>
      <c r="T240" s="4" t="str">
        <f t="shared" si="29"/>
        <v/>
      </c>
    </row>
    <row r="241" spans="1:20" x14ac:dyDescent="0.35">
      <c r="A241" s="53"/>
      <c r="B241" s="56"/>
      <c r="C241" s="59"/>
      <c r="D241" s="65" t="str">
        <f t="shared" si="24"/>
        <v/>
      </c>
      <c r="E241" s="63" t="str">
        <f>IF(OR(C241="",A241=""),"",IF(A241&lt;Vbld!$G$7,IF(VALUE(RIGHT(T241,2))&lt;50,66,86),INDEX(EC!$C$2:$C$739,MATCH(C241,EC,0))))</f>
        <v/>
      </c>
      <c r="F241" s="32" t="str">
        <f t="shared" si="25"/>
        <v/>
      </c>
      <c r="G241" s="37"/>
      <c r="H241" s="37"/>
      <c r="I241" s="37"/>
      <c r="J241" s="35"/>
      <c r="K241" s="28"/>
      <c r="L241" s="28"/>
      <c r="M241" s="30"/>
      <c r="N241" s="39">
        <f t="shared" si="26"/>
        <v>0</v>
      </c>
      <c r="P241" s="4" t="str">
        <f t="shared" si="27"/>
        <v/>
      </c>
      <c r="Q241" s="4" t="str">
        <f t="shared" si="28"/>
        <v/>
      </c>
      <c r="R241" s="4" t="str">
        <f t="shared" si="30"/>
        <v>/</v>
      </c>
      <c r="S241" s="4" t="str">
        <f t="shared" si="31"/>
        <v/>
      </c>
      <c r="T241" s="4" t="str">
        <f t="shared" si="29"/>
        <v/>
      </c>
    </row>
    <row r="242" spans="1:20" x14ac:dyDescent="0.35">
      <c r="A242" s="53"/>
      <c r="B242" s="56"/>
      <c r="C242" s="59"/>
      <c r="D242" s="65" t="str">
        <f t="shared" si="24"/>
        <v/>
      </c>
      <c r="E242" s="63" t="str">
        <f>IF(OR(C242="",A242=""),"",IF(A242&lt;Vbld!$G$7,IF(VALUE(RIGHT(T242,2))&lt;50,66,86),INDEX(EC!$C$2:$C$739,MATCH(C242,EC,0))))</f>
        <v/>
      </c>
      <c r="F242" s="32" t="str">
        <f t="shared" si="25"/>
        <v/>
      </c>
      <c r="G242" s="37"/>
      <c r="H242" s="37"/>
      <c r="I242" s="37"/>
      <c r="J242" s="35"/>
      <c r="K242" s="28"/>
      <c r="L242" s="28"/>
      <c r="M242" s="30"/>
      <c r="N242" s="39">
        <f t="shared" si="26"/>
        <v>0</v>
      </c>
      <c r="P242" s="4" t="str">
        <f t="shared" si="27"/>
        <v/>
      </c>
      <c r="Q242" s="4" t="str">
        <f t="shared" si="28"/>
        <v/>
      </c>
      <c r="R242" s="4" t="str">
        <f t="shared" si="30"/>
        <v>/</v>
      </c>
      <c r="S242" s="4" t="str">
        <f t="shared" si="31"/>
        <v/>
      </c>
      <c r="T242" s="4" t="str">
        <f t="shared" si="29"/>
        <v/>
      </c>
    </row>
    <row r="243" spans="1:20" x14ac:dyDescent="0.35">
      <c r="A243" s="53"/>
      <c r="B243" s="56"/>
      <c r="C243" s="59"/>
      <c r="D243" s="65" t="str">
        <f t="shared" si="24"/>
        <v/>
      </c>
      <c r="E243" s="63" t="str">
        <f>IF(OR(C243="",A243=""),"",IF(A243&lt;Vbld!$G$7,IF(VALUE(RIGHT(T243,2))&lt;50,66,86),INDEX(EC!$C$2:$C$739,MATCH(C243,EC,0))))</f>
        <v/>
      </c>
      <c r="F243" s="32" t="str">
        <f t="shared" si="25"/>
        <v/>
      </c>
      <c r="G243" s="37"/>
      <c r="H243" s="37"/>
      <c r="I243" s="37"/>
      <c r="J243" s="35"/>
      <c r="K243" s="28"/>
      <c r="L243" s="28"/>
      <c r="M243" s="30"/>
      <c r="N243" s="39">
        <f t="shared" si="26"/>
        <v>0</v>
      </c>
      <c r="P243" s="4" t="str">
        <f t="shared" si="27"/>
        <v/>
      </c>
      <c r="Q243" s="4" t="str">
        <f t="shared" si="28"/>
        <v/>
      </c>
      <c r="R243" s="4" t="str">
        <f t="shared" si="30"/>
        <v>/</v>
      </c>
      <c r="S243" s="4" t="str">
        <f t="shared" si="31"/>
        <v/>
      </c>
      <c r="T243" s="4" t="str">
        <f t="shared" si="29"/>
        <v/>
      </c>
    </row>
    <row r="244" spans="1:20" x14ac:dyDescent="0.35">
      <c r="A244" s="53"/>
      <c r="B244" s="56"/>
      <c r="C244" s="59"/>
      <c r="D244" s="65" t="str">
        <f t="shared" si="24"/>
        <v/>
      </c>
      <c r="E244" s="63" t="str">
        <f>IF(OR(C244="",A244=""),"",IF(A244&lt;Vbld!$G$7,IF(VALUE(RIGHT(T244,2))&lt;50,66,86),INDEX(EC!$C$2:$C$739,MATCH(C244,EC,0))))</f>
        <v/>
      </c>
      <c r="F244" s="32" t="str">
        <f t="shared" si="25"/>
        <v/>
      </c>
      <c r="G244" s="37"/>
      <c r="H244" s="37"/>
      <c r="I244" s="37"/>
      <c r="J244" s="35"/>
      <c r="K244" s="28"/>
      <c r="L244" s="28"/>
      <c r="M244" s="30"/>
      <c r="N244" s="39">
        <f t="shared" si="26"/>
        <v>0</v>
      </c>
      <c r="P244" s="4" t="str">
        <f t="shared" si="27"/>
        <v/>
      </c>
      <c r="Q244" s="4" t="str">
        <f t="shared" si="28"/>
        <v/>
      </c>
      <c r="R244" s="4" t="str">
        <f t="shared" si="30"/>
        <v>/</v>
      </c>
      <c r="S244" s="4" t="str">
        <f t="shared" si="31"/>
        <v/>
      </c>
      <c r="T244" s="4" t="str">
        <f t="shared" si="29"/>
        <v/>
      </c>
    </row>
    <row r="245" spans="1:20" x14ac:dyDescent="0.35">
      <c r="A245" s="53"/>
      <c r="B245" s="56"/>
      <c r="C245" s="59"/>
      <c r="D245" s="65" t="str">
        <f t="shared" si="24"/>
        <v/>
      </c>
      <c r="E245" s="63" t="str">
        <f>IF(OR(C245="",A245=""),"",IF(A245&lt;Vbld!$G$7,IF(VALUE(RIGHT(T245,2))&lt;50,66,86),INDEX(EC!$C$2:$C$739,MATCH(C245,EC,0))))</f>
        <v/>
      </c>
      <c r="F245" s="32" t="str">
        <f t="shared" si="25"/>
        <v/>
      </c>
      <c r="G245" s="37"/>
      <c r="H245" s="37"/>
      <c r="I245" s="37"/>
      <c r="J245" s="35"/>
      <c r="K245" s="28"/>
      <c r="L245" s="28"/>
      <c r="M245" s="30"/>
      <c r="N245" s="39">
        <f t="shared" si="26"/>
        <v>0</v>
      </c>
      <c r="P245" s="4" t="str">
        <f t="shared" si="27"/>
        <v/>
      </c>
      <c r="Q245" s="4" t="str">
        <f t="shared" si="28"/>
        <v/>
      </c>
      <c r="R245" s="4" t="str">
        <f t="shared" si="30"/>
        <v>/</v>
      </c>
      <c r="S245" s="4" t="str">
        <f t="shared" si="31"/>
        <v/>
      </c>
      <c r="T245" s="4" t="str">
        <f t="shared" si="29"/>
        <v/>
      </c>
    </row>
    <row r="246" spans="1:20" x14ac:dyDescent="0.35">
      <c r="A246" s="53"/>
      <c r="B246" s="56"/>
      <c r="C246" s="59"/>
      <c r="D246" s="65" t="str">
        <f t="shared" si="24"/>
        <v/>
      </c>
      <c r="E246" s="63" t="str">
        <f>IF(OR(C246="",A246=""),"",IF(A246&lt;Vbld!$G$7,IF(VALUE(RIGHT(T246,2))&lt;50,66,86),INDEX(EC!$C$2:$C$739,MATCH(C246,EC,0))))</f>
        <v/>
      </c>
      <c r="F246" s="32" t="str">
        <f t="shared" si="25"/>
        <v/>
      </c>
      <c r="G246" s="37"/>
      <c r="H246" s="37"/>
      <c r="I246" s="37"/>
      <c r="J246" s="35"/>
      <c r="K246" s="28"/>
      <c r="L246" s="28"/>
      <c r="M246" s="30"/>
      <c r="N246" s="39">
        <f t="shared" si="26"/>
        <v>0</v>
      </c>
      <c r="P246" s="4" t="str">
        <f t="shared" si="27"/>
        <v/>
      </c>
      <c r="Q246" s="4" t="str">
        <f t="shared" si="28"/>
        <v/>
      </c>
      <c r="R246" s="4" t="str">
        <f t="shared" si="30"/>
        <v>/</v>
      </c>
      <c r="S246" s="4" t="str">
        <f t="shared" si="31"/>
        <v/>
      </c>
      <c r="T246" s="4" t="str">
        <f t="shared" si="29"/>
        <v/>
      </c>
    </row>
    <row r="247" spans="1:20" x14ac:dyDescent="0.35">
      <c r="A247" s="53"/>
      <c r="B247" s="56"/>
      <c r="C247" s="59"/>
      <c r="D247" s="65" t="str">
        <f t="shared" si="24"/>
        <v/>
      </c>
      <c r="E247" s="63" t="str">
        <f>IF(OR(C247="",A247=""),"",IF(A247&lt;Vbld!$G$7,IF(VALUE(RIGHT(T247,2))&lt;50,66,86),INDEX(EC!$C$2:$C$739,MATCH(C247,EC,0))))</f>
        <v/>
      </c>
      <c r="F247" s="32" t="str">
        <f t="shared" si="25"/>
        <v/>
      </c>
      <c r="G247" s="37"/>
      <c r="H247" s="37"/>
      <c r="I247" s="37"/>
      <c r="J247" s="35"/>
      <c r="K247" s="28"/>
      <c r="L247" s="28"/>
      <c r="M247" s="30"/>
      <c r="N247" s="39">
        <f t="shared" si="26"/>
        <v>0</v>
      </c>
      <c r="P247" s="4" t="str">
        <f t="shared" si="27"/>
        <v/>
      </c>
      <c r="Q247" s="4" t="str">
        <f t="shared" si="28"/>
        <v/>
      </c>
      <c r="R247" s="4" t="str">
        <f t="shared" si="30"/>
        <v>/</v>
      </c>
      <c r="S247" s="4" t="str">
        <f t="shared" si="31"/>
        <v/>
      </c>
      <c r="T247" s="4" t="str">
        <f t="shared" si="29"/>
        <v/>
      </c>
    </row>
    <row r="248" spans="1:20" x14ac:dyDescent="0.35">
      <c r="A248" s="53"/>
      <c r="B248" s="56"/>
      <c r="C248" s="59"/>
      <c r="D248" s="65" t="str">
        <f t="shared" si="24"/>
        <v/>
      </c>
      <c r="E248" s="63" t="str">
        <f>IF(OR(C248="",A248=""),"",IF(A248&lt;Vbld!$G$7,IF(VALUE(RIGHT(T248,2))&lt;50,66,86),INDEX(EC!$C$2:$C$739,MATCH(C248,EC,0))))</f>
        <v/>
      </c>
      <c r="F248" s="32" t="str">
        <f t="shared" si="25"/>
        <v/>
      </c>
      <c r="G248" s="37"/>
      <c r="H248" s="37"/>
      <c r="I248" s="37"/>
      <c r="J248" s="35"/>
      <c r="K248" s="28"/>
      <c r="L248" s="28"/>
      <c r="M248" s="30"/>
      <c r="N248" s="39">
        <f t="shared" si="26"/>
        <v>0</v>
      </c>
      <c r="P248" s="4" t="str">
        <f t="shared" si="27"/>
        <v/>
      </c>
      <c r="Q248" s="4" t="str">
        <f t="shared" si="28"/>
        <v/>
      </c>
      <c r="R248" s="4" t="str">
        <f t="shared" si="30"/>
        <v>/</v>
      </c>
      <c r="S248" s="4" t="str">
        <f t="shared" si="31"/>
        <v/>
      </c>
      <c r="T248" s="4" t="str">
        <f t="shared" si="29"/>
        <v/>
      </c>
    </row>
    <row r="249" spans="1:20" x14ac:dyDescent="0.35">
      <c r="A249" s="53"/>
      <c r="B249" s="56"/>
      <c r="C249" s="59"/>
      <c r="D249" s="65" t="str">
        <f t="shared" si="24"/>
        <v/>
      </c>
      <c r="E249" s="63" t="str">
        <f>IF(OR(C249="",A249=""),"",IF(A249&lt;Vbld!$G$7,IF(VALUE(RIGHT(T249,2))&lt;50,66,86),INDEX(EC!$C$2:$C$739,MATCH(C249,EC,0))))</f>
        <v/>
      </c>
      <c r="F249" s="32" t="str">
        <f t="shared" si="25"/>
        <v/>
      </c>
      <c r="G249" s="37"/>
      <c r="H249" s="37"/>
      <c r="I249" s="37"/>
      <c r="J249" s="35"/>
      <c r="K249" s="28"/>
      <c r="L249" s="28"/>
      <c r="M249" s="30"/>
      <c r="N249" s="39">
        <f t="shared" si="26"/>
        <v>0</v>
      </c>
      <c r="P249" s="4" t="str">
        <f t="shared" si="27"/>
        <v/>
      </c>
      <c r="Q249" s="4" t="str">
        <f t="shared" si="28"/>
        <v/>
      </c>
      <c r="R249" s="4" t="str">
        <f t="shared" si="30"/>
        <v>/</v>
      </c>
      <c r="S249" s="4" t="str">
        <f t="shared" si="31"/>
        <v/>
      </c>
      <c r="T249" s="4" t="str">
        <f t="shared" si="29"/>
        <v/>
      </c>
    </row>
    <row r="250" spans="1:20" x14ac:dyDescent="0.35">
      <c r="A250" s="53"/>
      <c r="B250" s="56"/>
      <c r="C250" s="59"/>
      <c r="D250" s="65" t="str">
        <f t="shared" si="24"/>
        <v/>
      </c>
      <c r="E250" s="63" t="str">
        <f>IF(OR(C250="",A250=""),"",IF(A250&lt;Vbld!$G$7,IF(VALUE(RIGHT(T250,2))&lt;50,66,86),INDEX(EC!$C$2:$C$739,MATCH(C250,EC,0))))</f>
        <v/>
      </c>
      <c r="F250" s="32" t="str">
        <f t="shared" si="25"/>
        <v/>
      </c>
      <c r="G250" s="37"/>
      <c r="H250" s="37"/>
      <c r="I250" s="37"/>
      <c r="J250" s="35"/>
      <c r="K250" s="28"/>
      <c r="L250" s="28"/>
      <c r="M250" s="30"/>
      <c r="N250" s="39">
        <f t="shared" si="26"/>
        <v>0</v>
      </c>
      <c r="P250" s="4" t="str">
        <f t="shared" si="27"/>
        <v/>
      </c>
      <c r="Q250" s="4" t="str">
        <f t="shared" si="28"/>
        <v/>
      </c>
      <c r="R250" s="4" t="str">
        <f t="shared" si="30"/>
        <v>/</v>
      </c>
      <c r="S250" s="4" t="str">
        <f t="shared" si="31"/>
        <v/>
      </c>
      <c r="T250" s="4" t="str">
        <f t="shared" si="29"/>
        <v/>
      </c>
    </row>
    <row r="251" spans="1:20" x14ac:dyDescent="0.35">
      <c r="A251" s="53"/>
      <c r="B251" s="56"/>
      <c r="C251" s="59"/>
      <c r="D251" s="65" t="str">
        <f t="shared" si="24"/>
        <v/>
      </c>
      <c r="E251" s="63" t="str">
        <f>IF(OR(C251="",A251=""),"",IF(A251&lt;Vbld!$G$7,IF(VALUE(RIGHT(T251,2))&lt;50,66,86),INDEX(EC!$C$2:$C$739,MATCH(C251,EC,0))))</f>
        <v/>
      </c>
      <c r="F251" s="32" t="str">
        <f t="shared" si="25"/>
        <v/>
      </c>
      <c r="G251" s="37"/>
      <c r="H251" s="37"/>
      <c r="I251" s="37"/>
      <c r="J251" s="35"/>
      <c r="K251" s="28"/>
      <c r="L251" s="28"/>
      <c r="M251" s="30"/>
      <c r="N251" s="39">
        <f t="shared" si="26"/>
        <v>0</v>
      </c>
      <c r="P251" s="4" t="str">
        <f t="shared" si="27"/>
        <v/>
      </c>
      <c r="Q251" s="4" t="str">
        <f t="shared" si="28"/>
        <v/>
      </c>
      <c r="R251" s="4" t="str">
        <f t="shared" si="30"/>
        <v>/</v>
      </c>
      <c r="S251" s="4" t="str">
        <f t="shared" si="31"/>
        <v/>
      </c>
      <c r="T251" s="4" t="str">
        <f t="shared" si="29"/>
        <v/>
      </c>
    </row>
    <row r="252" spans="1:20" x14ac:dyDescent="0.35">
      <c r="A252" s="53"/>
      <c r="B252" s="56"/>
      <c r="C252" s="59"/>
      <c r="D252" s="65" t="str">
        <f t="shared" si="24"/>
        <v/>
      </c>
      <c r="E252" s="63" t="str">
        <f>IF(OR(C252="",A252=""),"",IF(A252&lt;Vbld!$G$7,IF(VALUE(RIGHT(T252,2))&lt;50,66,86),INDEX(EC!$C$2:$C$739,MATCH(C252,EC,0))))</f>
        <v/>
      </c>
      <c r="F252" s="32" t="str">
        <f t="shared" si="25"/>
        <v/>
      </c>
      <c r="G252" s="37"/>
      <c r="H252" s="37"/>
      <c r="I252" s="37"/>
      <c r="J252" s="35"/>
      <c r="K252" s="28"/>
      <c r="L252" s="28"/>
      <c r="M252" s="30"/>
      <c r="N252" s="39">
        <f t="shared" si="26"/>
        <v>0</v>
      </c>
      <c r="P252" s="4" t="str">
        <f t="shared" si="27"/>
        <v/>
      </c>
      <c r="Q252" s="4" t="str">
        <f t="shared" si="28"/>
        <v/>
      </c>
      <c r="R252" s="4" t="str">
        <f t="shared" si="30"/>
        <v>/</v>
      </c>
      <c r="S252" s="4" t="str">
        <f t="shared" si="31"/>
        <v/>
      </c>
      <c r="T252" s="4" t="str">
        <f t="shared" si="29"/>
        <v/>
      </c>
    </row>
    <row r="253" spans="1:20" x14ac:dyDescent="0.35">
      <c r="A253" s="53"/>
      <c r="B253" s="56"/>
      <c r="C253" s="59"/>
      <c r="D253" s="65" t="str">
        <f t="shared" si="24"/>
        <v/>
      </c>
      <c r="E253" s="63" t="str">
        <f>IF(OR(C253="",A253=""),"",IF(A253&lt;Vbld!$G$7,IF(VALUE(RIGHT(T253,2))&lt;50,66,86),INDEX(EC!$C$2:$C$739,MATCH(C253,EC,0))))</f>
        <v/>
      </c>
      <c r="F253" s="32" t="str">
        <f t="shared" si="25"/>
        <v/>
      </c>
      <c r="G253" s="37"/>
      <c r="H253" s="37"/>
      <c r="I253" s="37"/>
      <c r="J253" s="35"/>
      <c r="K253" s="28"/>
      <c r="L253" s="28"/>
      <c r="M253" s="30"/>
      <c r="N253" s="39">
        <f t="shared" si="26"/>
        <v>0</v>
      </c>
      <c r="P253" s="4" t="str">
        <f t="shared" si="27"/>
        <v/>
      </c>
      <c r="Q253" s="4" t="str">
        <f t="shared" si="28"/>
        <v/>
      </c>
      <c r="R253" s="4" t="str">
        <f t="shared" si="30"/>
        <v>/</v>
      </c>
      <c r="S253" s="4" t="str">
        <f t="shared" si="31"/>
        <v/>
      </c>
      <c r="T253" s="4" t="str">
        <f t="shared" si="29"/>
        <v/>
      </c>
    </row>
    <row r="254" spans="1:20" x14ac:dyDescent="0.35">
      <c r="A254" s="53"/>
      <c r="B254" s="56"/>
      <c r="C254" s="59"/>
      <c r="D254" s="65" t="str">
        <f t="shared" si="24"/>
        <v/>
      </c>
      <c r="E254" s="63" t="str">
        <f>IF(OR(C254="",A254=""),"",IF(A254&lt;Vbld!$G$7,IF(VALUE(RIGHT(T254,2))&lt;50,66,86),INDEX(EC!$C$2:$C$739,MATCH(C254,EC,0))))</f>
        <v/>
      </c>
      <c r="F254" s="32" t="str">
        <f t="shared" si="25"/>
        <v/>
      </c>
      <c r="G254" s="37"/>
      <c r="H254" s="37"/>
      <c r="I254" s="37"/>
      <c r="J254" s="35"/>
      <c r="K254" s="28"/>
      <c r="L254" s="28"/>
      <c r="M254" s="30"/>
      <c r="N254" s="39">
        <f t="shared" si="26"/>
        <v>0</v>
      </c>
      <c r="P254" s="4" t="str">
        <f t="shared" si="27"/>
        <v/>
      </c>
      <c r="Q254" s="4" t="str">
        <f t="shared" si="28"/>
        <v/>
      </c>
      <c r="R254" s="4" t="str">
        <f t="shared" si="30"/>
        <v>/</v>
      </c>
      <c r="S254" s="4" t="str">
        <f t="shared" si="31"/>
        <v/>
      </c>
      <c r="T254" s="4" t="str">
        <f t="shared" si="29"/>
        <v/>
      </c>
    </row>
    <row r="255" spans="1:20" x14ac:dyDescent="0.35">
      <c r="A255" s="53"/>
      <c r="B255" s="56"/>
      <c r="C255" s="59"/>
      <c r="D255" s="65" t="str">
        <f t="shared" si="24"/>
        <v/>
      </c>
      <c r="E255" s="63" t="str">
        <f>IF(OR(C255="",A255=""),"",IF(A255&lt;Vbld!$G$7,IF(VALUE(RIGHT(T255,2))&lt;50,66,86),INDEX(EC!$C$2:$C$739,MATCH(C255,EC,0))))</f>
        <v/>
      </c>
      <c r="F255" s="32" t="str">
        <f t="shared" si="25"/>
        <v/>
      </c>
      <c r="G255" s="37"/>
      <c r="H255" s="37"/>
      <c r="I255" s="37"/>
      <c r="J255" s="35"/>
      <c r="K255" s="28"/>
      <c r="L255" s="28"/>
      <c r="M255" s="30"/>
      <c r="N255" s="39">
        <f t="shared" si="26"/>
        <v>0</v>
      </c>
      <c r="P255" s="4" t="str">
        <f t="shared" si="27"/>
        <v/>
      </c>
      <c r="Q255" s="4" t="str">
        <f t="shared" si="28"/>
        <v/>
      </c>
      <c r="R255" s="4" t="str">
        <f t="shared" si="30"/>
        <v>/</v>
      </c>
      <c r="S255" s="4" t="str">
        <f t="shared" si="31"/>
        <v/>
      </c>
      <c r="T255" s="4" t="str">
        <f t="shared" si="29"/>
        <v/>
      </c>
    </row>
    <row r="256" spans="1:20" x14ac:dyDescent="0.35">
      <c r="A256" s="53"/>
      <c r="B256" s="56"/>
      <c r="C256" s="59"/>
      <c r="D256" s="65" t="str">
        <f t="shared" si="24"/>
        <v/>
      </c>
      <c r="E256" s="63" t="str">
        <f>IF(OR(C256="",A256=""),"",IF(A256&lt;Vbld!$G$7,IF(VALUE(RIGHT(T256,2))&lt;50,66,86),INDEX(EC!$C$2:$C$739,MATCH(C256,EC,0))))</f>
        <v/>
      </c>
      <c r="F256" s="32" t="str">
        <f t="shared" si="25"/>
        <v/>
      </c>
      <c r="G256" s="37"/>
      <c r="H256" s="37"/>
      <c r="I256" s="37"/>
      <c r="J256" s="35"/>
      <c r="K256" s="28"/>
      <c r="L256" s="28"/>
      <c r="M256" s="30"/>
      <c r="N256" s="39">
        <f t="shared" si="26"/>
        <v>0</v>
      </c>
      <c r="P256" s="4" t="str">
        <f t="shared" si="27"/>
        <v/>
      </c>
      <c r="Q256" s="4" t="str">
        <f t="shared" si="28"/>
        <v/>
      </c>
      <c r="R256" s="4" t="str">
        <f t="shared" si="30"/>
        <v>/</v>
      </c>
      <c r="S256" s="4" t="str">
        <f t="shared" si="31"/>
        <v/>
      </c>
      <c r="T256" s="4" t="str">
        <f t="shared" si="29"/>
        <v/>
      </c>
    </row>
    <row r="257" spans="1:20" x14ac:dyDescent="0.35">
      <c r="A257" s="53"/>
      <c r="B257" s="56"/>
      <c r="C257" s="59"/>
      <c r="D257" s="65" t="str">
        <f t="shared" si="24"/>
        <v/>
      </c>
      <c r="E257" s="63" t="str">
        <f>IF(OR(C257="",A257=""),"",IF(A257&lt;Vbld!$G$7,IF(VALUE(RIGHT(T257,2))&lt;50,66,86),INDEX(EC!$C$2:$C$739,MATCH(C257,EC,0))))</f>
        <v/>
      </c>
      <c r="F257" s="32" t="str">
        <f t="shared" si="25"/>
        <v/>
      </c>
      <c r="G257" s="37"/>
      <c r="H257" s="37"/>
      <c r="I257" s="37"/>
      <c r="J257" s="35"/>
      <c r="K257" s="28"/>
      <c r="L257" s="28"/>
      <c r="M257" s="30"/>
      <c r="N257" s="39">
        <f t="shared" si="26"/>
        <v>0</v>
      </c>
      <c r="P257" s="4" t="str">
        <f t="shared" si="27"/>
        <v/>
      </c>
      <c r="Q257" s="4" t="str">
        <f t="shared" si="28"/>
        <v/>
      </c>
      <c r="R257" s="4" t="str">
        <f t="shared" si="30"/>
        <v>/</v>
      </c>
      <c r="S257" s="4" t="str">
        <f t="shared" si="31"/>
        <v/>
      </c>
      <c r="T257" s="4" t="str">
        <f t="shared" si="29"/>
        <v/>
      </c>
    </row>
    <row r="258" spans="1:20" x14ac:dyDescent="0.35">
      <c r="A258" s="53"/>
      <c r="B258" s="56"/>
      <c r="C258" s="59"/>
      <c r="D258" s="65" t="str">
        <f t="shared" si="24"/>
        <v/>
      </c>
      <c r="E258" s="63" t="str">
        <f>IF(OR(C258="",A258=""),"",IF(A258&lt;Vbld!$G$7,IF(VALUE(RIGHT(T258,2))&lt;50,66,86),INDEX(EC!$C$2:$C$739,MATCH(C258,EC,0))))</f>
        <v/>
      </c>
      <c r="F258" s="32" t="str">
        <f t="shared" si="25"/>
        <v/>
      </c>
      <c r="G258" s="37"/>
      <c r="H258" s="37"/>
      <c r="I258" s="37"/>
      <c r="J258" s="35"/>
      <c r="K258" s="28"/>
      <c r="L258" s="28"/>
      <c r="M258" s="30"/>
      <c r="N258" s="39">
        <f t="shared" si="26"/>
        <v>0</v>
      </c>
      <c r="P258" s="4" t="str">
        <f t="shared" si="27"/>
        <v/>
      </c>
      <c r="Q258" s="4" t="str">
        <f t="shared" si="28"/>
        <v/>
      </c>
      <c r="R258" s="4" t="str">
        <f t="shared" si="30"/>
        <v>/</v>
      </c>
      <c r="S258" s="4" t="str">
        <f t="shared" si="31"/>
        <v/>
      </c>
      <c r="T258" s="4" t="str">
        <f t="shared" si="29"/>
        <v/>
      </c>
    </row>
    <row r="259" spans="1:20" x14ac:dyDescent="0.35">
      <c r="A259" s="53"/>
      <c r="B259" s="56"/>
      <c r="C259" s="59"/>
      <c r="D259" s="65" t="str">
        <f t="shared" si="24"/>
        <v/>
      </c>
      <c r="E259" s="63" t="str">
        <f>IF(OR(C259="",A259=""),"",IF(A259&lt;Vbld!$G$7,IF(VALUE(RIGHT(T259,2))&lt;50,66,86),INDEX(EC!$C$2:$C$739,MATCH(C259,EC,0))))</f>
        <v/>
      </c>
      <c r="F259" s="32" t="str">
        <f t="shared" si="25"/>
        <v/>
      </c>
      <c r="G259" s="37"/>
      <c r="H259" s="37"/>
      <c r="I259" s="37"/>
      <c r="J259" s="35"/>
      <c r="K259" s="28"/>
      <c r="L259" s="28"/>
      <c r="M259" s="30"/>
      <c r="N259" s="39">
        <f t="shared" si="26"/>
        <v>0</v>
      </c>
      <c r="P259" s="4" t="str">
        <f t="shared" si="27"/>
        <v/>
      </c>
      <c r="Q259" s="4" t="str">
        <f t="shared" si="28"/>
        <v/>
      </c>
      <c r="R259" s="4" t="str">
        <f t="shared" si="30"/>
        <v>/</v>
      </c>
      <c r="S259" s="4" t="str">
        <f t="shared" si="31"/>
        <v/>
      </c>
      <c r="T259" s="4" t="str">
        <f t="shared" si="29"/>
        <v/>
      </c>
    </row>
    <row r="260" spans="1:20" x14ac:dyDescent="0.35">
      <c r="A260" s="53"/>
      <c r="B260" s="56"/>
      <c r="C260" s="59"/>
      <c r="D260" s="65" t="str">
        <f t="shared" si="24"/>
        <v/>
      </c>
      <c r="E260" s="63" t="str">
        <f>IF(OR(C260="",A260=""),"",IF(A260&lt;Vbld!$G$7,IF(VALUE(RIGHT(T260,2))&lt;50,66,86),INDEX(EC!$C$2:$C$739,MATCH(C260,EC,0))))</f>
        <v/>
      </c>
      <c r="F260" s="32" t="str">
        <f t="shared" si="25"/>
        <v/>
      </c>
      <c r="G260" s="37"/>
      <c r="H260" s="37"/>
      <c r="I260" s="37"/>
      <c r="J260" s="35"/>
      <c r="K260" s="28"/>
      <c r="L260" s="28"/>
      <c r="M260" s="30"/>
      <c r="N260" s="39">
        <f t="shared" si="26"/>
        <v>0</v>
      </c>
      <c r="P260" s="4" t="str">
        <f t="shared" si="27"/>
        <v/>
      </c>
      <c r="Q260" s="4" t="str">
        <f t="shared" si="28"/>
        <v/>
      </c>
      <c r="R260" s="4" t="str">
        <f t="shared" si="30"/>
        <v>/</v>
      </c>
      <c r="S260" s="4" t="str">
        <f t="shared" si="31"/>
        <v/>
      </c>
      <c r="T260" s="4" t="str">
        <f t="shared" si="29"/>
        <v/>
      </c>
    </row>
    <row r="261" spans="1:20" x14ac:dyDescent="0.35">
      <c r="A261" s="53"/>
      <c r="B261" s="56"/>
      <c r="C261" s="59"/>
      <c r="D261" s="65" t="str">
        <f t="shared" ref="D261:D324" si="32">IF(OR(B261="",C261=""),"",IF(LEN(C261)=5,CONCATENATE(B261,"/",LEFT(C261,3),"-",RIGHT(C261,2)),CONCATENATE(B261,"/",LEFT(C261,3),"-",MID(C261,4,2),RIGHT(C261,3))))</f>
        <v/>
      </c>
      <c r="E261" s="63" t="str">
        <f>IF(OR(C261="",A261=""),"",IF(A261&lt;Vbld!$G$7,IF(VALUE(RIGHT(T261,2))&lt;50,66,86),INDEX(EC!$C$2:$C$739,MATCH(C261,EC,0))))</f>
        <v/>
      </c>
      <c r="F261" s="32" t="str">
        <f t="shared" ref="F261:F324" si="33">IF(C261="","",INDEX(OmEC,MATCH(C261,EC,0)))</f>
        <v/>
      </c>
      <c r="G261" s="37"/>
      <c r="H261" s="37"/>
      <c r="I261" s="37"/>
      <c r="J261" s="35"/>
      <c r="K261" s="28"/>
      <c r="L261" s="28"/>
      <c r="M261" s="30"/>
      <c r="N261" s="39">
        <f t="shared" ref="N261:N324" si="34">SUM(I261:M261)</f>
        <v>0</v>
      </c>
      <c r="P261" s="4" t="str">
        <f t="shared" ref="P261:P324" si="35">LEFT(C261,3)</f>
        <v/>
      </c>
      <c r="Q261" s="4" t="str">
        <f t="shared" ref="Q261:Q324" si="36">IF(C261="","",IF(VALUE(RIGHT(T261,2))&lt;50,"G","B"))</f>
        <v/>
      </c>
      <c r="R261" s="4" t="str">
        <f t="shared" si="30"/>
        <v>/</v>
      </c>
      <c r="S261" s="4" t="str">
        <f t="shared" si="31"/>
        <v/>
      </c>
      <c r="T261" s="4" t="str">
        <f t="shared" ref="T261:T324" si="37">LEFT(C261,5)</f>
        <v/>
      </c>
    </row>
    <row r="262" spans="1:20" x14ac:dyDescent="0.35">
      <c r="A262" s="53"/>
      <c r="B262" s="56"/>
      <c r="C262" s="59"/>
      <c r="D262" s="65" t="str">
        <f t="shared" si="32"/>
        <v/>
      </c>
      <c r="E262" s="63" t="str">
        <f>IF(OR(C262="",A262=""),"",IF(A262&lt;Vbld!$G$7,IF(VALUE(RIGHT(T262,2))&lt;50,66,86),INDEX(EC!$C$2:$C$739,MATCH(C262,EC,0))))</f>
        <v/>
      </c>
      <c r="F262" s="32" t="str">
        <f t="shared" si="33"/>
        <v/>
      </c>
      <c r="G262" s="37"/>
      <c r="H262" s="37"/>
      <c r="I262" s="37"/>
      <c r="J262" s="35"/>
      <c r="K262" s="28"/>
      <c r="L262" s="28"/>
      <c r="M262" s="30"/>
      <c r="N262" s="39">
        <f t="shared" si="34"/>
        <v>0</v>
      </c>
      <c r="P262" s="4" t="str">
        <f t="shared" si="35"/>
        <v/>
      </c>
      <c r="Q262" s="4" t="str">
        <f t="shared" si="36"/>
        <v/>
      </c>
      <c r="R262" s="4" t="str">
        <f t="shared" ref="R262:R325" si="38">CONCATENATE(D262,"/",A262)</f>
        <v>/</v>
      </c>
      <c r="S262" s="4" t="str">
        <f t="shared" ref="S262:S325" si="39">IF(B262="","",LEFT(B262,3))</f>
        <v/>
      </c>
      <c r="T262" s="4" t="str">
        <f t="shared" si="37"/>
        <v/>
      </c>
    </row>
    <row r="263" spans="1:20" x14ac:dyDescent="0.35">
      <c r="A263" s="53"/>
      <c r="B263" s="56"/>
      <c r="C263" s="59"/>
      <c r="D263" s="65" t="str">
        <f t="shared" si="32"/>
        <v/>
      </c>
      <c r="E263" s="63" t="str">
        <f>IF(OR(C263="",A263=""),"",IF(A263&lt;Vbld!$G$7,IF(VALUE(RIGHT(T263,2))&lt;50,66,86),INDEX(EC!$C$2:$C$739,MATCH(C263,EC,0))))</f>
        <v/>
      </c>
      <c r="F263" s="32" t="str">
        <f t="shared" si="33"/>
        <v/>
      </c>
      <c r="G263" s="37"/>
      <c r="H263" s="37"/>
      <c r="I263" s="37"/>
      <c r="J263" s="35"/>
      <c r="K263" s="28"/>
      <c r="L263" s="28"/>
      <c r="M263" s="30"/>
      <c r="N263" s="39">
        <f t="shared" si="34"/>
        <v>0</v>
      </c>
      <c r="P263" s="4" t="str">
        <f t="shared" si="35"/>
        <v/>
      </c>
      <c r="Q263" s="4" t="str">
        <f t="shared" si="36"/>
        <v/>
      </c>
      <c r="R263" s="4" t="str">
        <f t="shared" si="38"/>
        <v>/</v>
      </c>
      <c r="S263" s="4" t="str">
        <f t="shared" si="39"/>
        <v/>
      </c>
      <c r="T263" s="4" t="str">
        <f t="shared" si="37"/>
        <v/>
      </c>
    </row>
    <row r="264" spans="1:20" x14ac:dyDescent="0.35">
      <c r="A264" s="53"/>
      <c r="B264" s="56"/>
      <c r="C264" s="59"/>
      <c r="D264" s="65" t="str">
        <f t="shared" si="32"/>
        <v/>
      </c>
      <c r="E264" s="63" t="str">
        <f>IF(OR(C264="",A264=""),"",IF(A264&lt;Vbld!$G$7,IF(VALUE(RIGHT(T264,2))&lt;50,66,86),INDEX(EC!$C$2:$C$739,MATCH(C264,EC,0))))</f>
        <v/>
      </c>
      <c r="F264" s="32" t="str">
        <f t="shared" si="33"/>
        <v/>
      </c>
      <c r="G264" s="37"/>
      <c r="H264" s="37"/>
      <c r="I264" s="37"/>
      <c r="J264" s="35"/>
      <c r="K264" s="28"/>
      <c r="L264" s="28"/>
      <c r="M264" s="30"/>
      <c r="N264" s="39">
        <f t="shared" si="34"/>
        <v>0</v>
      </c>
      <c r="P264" s="4" t="str">
        <f t="shared" si="35"/>
        <v/>
      </c>
      <c r="Q264" s="4" t="str">
        <f t="shared" si="36"/>
        <v/>
      </c>
      <c r="R264" s="4" t="str">
        <f t="shared" si="38"/>
        <v>/</v>
      </c>
      <c r="S264" s="4" t="str">
        <f t="shared" si="39"/>
        <v/>
      </c>
      <c r="T264" s="4" t="str">
        <f t="shared" si="37"/>
        <v/>
      </c>
    </row>
    <row r="265" spans="1:20" x14ac:dyDescent="0.35">
      <c r="A265" s="53"/>
      <c r="B265" s="56"/>
      <c r="C265" s="59"/>
      <c r="D265" s="65" t="str">
        <f t="shared" si="32"/>
        <v/>
      </c>
      <c r="E265" s="63" t="str">
        <f>IF(OR(C265="",A265=""),"",IF(A265&lt;Vbld!$G$7,IF(VALUE(RIGHT(T265,2))&lt;50,66,86),INDEX(EC!$C$2:$C$739,MATCH(C265,EC,0))))</f>
        <v/>
      </c>
      <c r="F265" s="32" t="str">
        <f t="shared" si="33"/>
        <v/>
      </c>
      <c r="G265" s="37"/>
      <c r="H265" s="37"/>
      <c r="I265" s="37"/>
      <c r="J265" s="35"/>
      <c r="K265" s="28"/>
      <c r="L265" s="28"/>
      <c r="M265" s="30"/>
      <c r="N265" s="39">
        <f t="shared" si="34"/>
        <v>0</v>
      </c>
      <c r="P265" s="4" t="str">
        <f t="shared" si="35"/>
        <v/>
      </c>
      <c r="Q265" s="4" t="str">
        <f t="shared" si="36"/>
        <v/>
      </c>
      <c r="R265" s="4" t="str">
        <f t="shared" si="38"/>
        <v>/</v>
      </c>
      <c r="S265" s="4" t="str">
        <f t="shared" si="39"/>
        <v/>
      </c>
      <c r="T265" s="4" t="str">
        <f t="shared" si="37"/>
        <v/>
      </c>
    </row>
    <row r="266" spans="1:20" x14ac:dyDescent="0.35">
      <c r="A266" s="53"/>
      <c r="B266" s="56"/>
      <c r="C266" s="59"/>
      <c r="D266" s="65" t="str">
        <f t="shared" si="32"/>
        <v/>
      </c>
      <c r="E266" s="63" t="str">
        <f>IF(OR(C266="",A266=""),"",IF(A266&lt;Vbld!$G$7,IF(VALUE(RIGHT(T266,2))&lt;50,66,86),INDEX(EC!$C$2:$C$739,MATCH(C266,EC,0))))</f>
        <v/>
      </c>
      <c r="F266" s="32" t="str">
        <f t="shared" si="33"/>
        <v/>
      </c>
      <c r="G266" s="37"/>
      <c r="H266" s="37"/>
      <c r="I266" s="37"/>
      <c r="J266" s="35"/>
      <c r="K266" s="28"/>
      <c r="L266" s="28"/>
      <c r="M266" s="30"/>
      <c r="N266" s="39">
        <f t="shared" si="34"/>
        <v>0</v>
      </c>
      <c r="P266" s="4" t="str">
        <f t="shared" si="35"/>
        <v/>
      </c>
      <c r="Q266" s="4" t="str">
        <f t="shared" si="36"/>
        <v/>
      </c>
      <c r="R266" s="4" t="str">
        <f t="shared" si="38"/>
        <v>/</v>
      </c>
      <c r="S266" s="4" t="str">
        <f t="shared" si="39"/>
        <v/>
      </c>
      <c r="T266" s="4" t="str">
        <f t="shared" si="37"/>
        <v/>
      </c>
    </row>
    <row r="267" spans="1:20" x14ac:dyDescent="0.35">
      <c r="A267" s="53"/>
      <c r="B267" s="56"/>
      <c r="C267" s="59"/>
      <c r="D267" s="65" t="str">
        <f t="shared" si="32"/>
        <v/>
      </c>
      <c r="E267" s="63" t="str">
        <f>IF(OR(C267="",A267=""),"",IF(A267&lt;Vbld!$G$7,IF(VALUE(RIGHT(T267,2))&lt;50,66,86),INDEX(EC!$C$2:$C$739,MATCH(C267,EC,0))))</f>
        <v/>
      </c>
      <c r="F267" s="32" t="str">
        <f t="shared" si="33"/>
        <v/>
      </c>
      <c r="G267" s="37"/>
      <c r="H267" s="37"/>
      <c r="I267" s="37"/>
      <c r="J267" s="35"/>
      <c r="K267" s="28"/>
      <c r="L267" s="28"/>
      <c r="M267" s="30"/>
      <c r="N267" s="39">
        <f t="shared" si="34"/>
        <v>0</v>
      </c>
      <c r="P267" s="4" t="str">
        <f t="shared" si="35"/>
        <v/>
      </c>
      <c r="Q267" s="4" t="str">
        <f t="shared" si="36"/>
        <v/>
      </c>
      <c r="R267" s="4" t="str">
        <f t="shared" si="38"/>
        <v>/</v>
      </c>
      <c r="S267" s="4" t="str">
        <f t="shared" si="39"/>
        <v/>
      </c>
      <c r="T267" s="4" t="str">
        <f t="shared" si="37"/>
        <v/>
      </c>
    </row>
    <row r="268" spans="1:20" x14ac:dyDescent="0.35">
      <c r="A268" s="53"/>
      <c r="B268" s="56"/>
      <c r="C268" s="59"/>
      <c r="D268" s="65" t="str">
        <f t="shared" si="32"/>
        <v/>
      </c>
      <c r="E268" s="63" t="str">
        <f>IF(OR(C268="",A268=""),"",IF(A268&lt;Vbld!$G$7,IF(VALUE(RIGHT(T268,2))&lt;50,66,86),INDEX(EC!$C$2:$C$739,MATCH(C268,EC,0))))</f>
        <v/>
      </c>
      <c r="F268" s="32" t="str">
        <f t="shared" si="33"/>
        <v/>
      </c>
      <c r="G268" s="37"/>
      <c r="H268" s="37"/>
      <c r="I268" s="37"/>
      <c r="J268" s="35"/>
      <c r="K268" s="28"/>
      <c r="L268" s="28"/>
      <c r="M268" s="30"/>
      <c r="N268" s="39">
        <f t="shared" si="34"/>
        <v>0</v>
      </c>
      <c r="P268" s="4" t="str">
        <f t="shared" si="35"/>
        <v/>
      </c>
      <c r="Q268" s="4" t="str">
        <f t="shared" si="36"/>
        <v/>
      </c>
      <c r="R268" s="4" t="str">
        <f t="shared" si="38"/>
        <v>/</v>
      </c>
      <c r="S268" s="4" t="str">
        <f t="shared" si="39"/>
        <v/>
      </c>
      <c r="T268" s="4" t="str">
        <f t="shared" si="37"/>
        <v/>
      </c>
    </row>
    <row r="269" spans="1:20" x14ac:dyDescent="0.35">
      <c r="A269" s="53"/>
      <c r="B269" s="56"/>
      <c r="C269" s="59"/>
      <c r="D269" s="65" t="str">
        <f t="shared" si="32"/>
        <v/>
      </c>
      <c r="E269" s="63" t="str">
        <f>IF(OR(C269="",A269=""),"",IF(A269&lt;Vbld!$G$7,IF(VALUE(RIGHT(T269,2))&lt;50,66,86),INDEX(EC!$C$2:$C$739,MATCH(C269,EC,0))))</f>
        <v/>
      </c>
      <c r="F269" s="32" t="str">
        <f t="shared" si="33"/>
        <v/>
      </c>
      <c r="G269" s="37"/>
      <c r="H269" s="37"/>
      <c r="I269" s="37"/>
      <c r="J269" s="35"/>
      <c r="K269" s="28"/>
      <c r="L269" s="28"/>
      <c r="M269" s="30"/>
      <c r="N269" s="39">
        <f t="shared" si="34"/>
        <v>0</v>
      </c>
      <c r="P269" s="4" t="str">
        <f t="shared" si="35"/>
        <v/>
      </c>
      <c r="Q269" s="4" t="str">
        <f t="shared" si="36"/>
        <v/>
      </c>
      <c r="R269" s="4" t="str">
        <f t="shared" si="38"/>
        <v>/</v>
      </c>
      <c r="S269" s="4" t="str">
        <f t="shared" si="39"/>
        <v/>
      </c>
      <c r="T269" s="4" t="str">
        <f t="shared" si="37"/>
        <v/>
      </c>
    </row>
    <row r="270" spans="1:20" x14ac:dyDescent="0.35">
      <c r="A270" s="53"/>
      <c r="B270" s="56"/>
      <c r="C270" s="59"/>
      <c r="D270" s="65" t="str">
        <f t="shared" si="32"/>
        <v/>
      </c>
      <c r="E270" s="63" t="str">
        <f>IF(OR(C270="",A270=""),"",IF(A270&lt;Vbld!$G$7,IF(VALUE(RIGHT(T270,2))&lt;50,66,86),INDEX(EC!$C$2:$C$739,MATCH(C270,EC,0))))</f>
        <v/>
      </c>
      <c r="F270" s="32" t="str">
        <f t="shared" si="33"/>
        <v/>
      </c>
      <c r="G270" s="37"/>
      <c r="H270" s="37"/>
      <c r="I270" s="37"/>
      <c r="J270" s="35"/>
      <c r="K270" s="28"/>
      <c r="L270" s="28"/>
      <c r="M270" s="30"/>
      <c r="N270" s="39">
        <f t="shared" si="34"/>
        <v>0</v>
      </c>
      <c r="P270" s="4" t="str">
        <f t="shared" si="35"/>
        <v/>
      </c>
      <c r="Q270" s="4" t="str">
        <f t="shared" si="36"/>
        <v/>
      </c>
      <c r="R270" s="4" t="str">
        <f t="shared" si="38"/>
        <v>/</v>
      </c>
      <c r="S270" s="4" t="str">
        <f t="shared" si="39"/>
        <v/>
      </c>
      <c r="T270" s="4" t="str">
        <f t="shared" si="37"/>
        <v/>
      </c>
    </row>
    <row r="271" spans="1:20" x14ac:dyDescent="0.35">
      <c r="A271" s="53"/>
      <c r="B271" s="56"/>
      <c r="C271" s="59"/>
      <c r="D271" s="65" t="str">
        <f t="shared" si="32"/>
        <v/>
      </c>
      <c r="E271" s="63" t="str">
        <f>IF(OR(C271="",A271=""),"",IF(A271&lt;Vbld!$G$7,IF(VALUE(RIGHT(T271,2))&lt;50,66,86),INDEX(EC!$C$2:$C$739,MATCH(C271,EC,0))))</f>
        <v/>
      </c>
      <c r="F271" s="32" t="str">
        <f t="shared" si="33"/>
        <v/>
      </c>
      <c r="G271" s="37"/>
      <c r="H271" s="37"/>
      <c r="I271" s="37"/>
      <c r="J271" s="35"/>
      <c r="K271" s="28"/>
      <c r="L271" s="28"/>
      <c r="M271" s="30"/>
      <c r="N271" s="39">
        <f t="shared" si="34"/>
        <v>0</v>
      </c>
      <c r="P271" s="4" t="str">
        <f t="shared" si="35"/>
        <v/>
      </c>
      <c r="Q271" s="4" t="str">
        <f t="shared" si="36"/>
        <v/>
      </c>
      <c r="R271" s="4" t="str">
        <f t="shared" si="38"/>
        <v>/</v>
      </c>
      <c r="S271" s="4" t="str">
        <f t="shared" si="39"/>
        <v/>
      </c>
      <c r="T271" s="4" t="str">
        <f t="shared" si="37"/>
        <v/>
      </c>
    </row>
    <row r="272" spans="1:20" x14ac:dyDescent="0.35">
      <c r="A272" s="53"/>
      <c r="B272" s="56"/>
      <c r="C272" s="59"/>
      <c r="D272" s="65" t="str">
        <f t="shared" si="32"/>
        <v/>
      </c>
      <c r="E272" s="63" t="str">
        <f>IF(OR(C272="",A272=""),"",IF(A272&lt;Vbld!$G$7,IF(VALUE(RIGHT(T272,2))&lt;50,66,86),INDEX(EC!$C$2:$C$739,MATCH(C272,EC,0))))</f>
        <v/>
      </c>
      <c r="F272" s="32" t="str">
        <f t="shared" si="33"/>
        <v/>
      </c>
      <c r="G272" s="37"/>
      <c r="H272" s="37"/>
      <c r="I272" s="37"/>
      <c r="J272" s="35"/>
      <c r="K272" s="28"/>
      <c r="L272" s="28"/>
      <c r="M272" s="30"/>
      <c r="N272" s="39">
        <f t="shared" si="34"/>
        <v>0</v>
      </c>
      <c r="P272" s="4" t="str">
        <f t="shared" si="35"/>
        <v/>
      </c>
      <c r="Q272" s="4" t="str">
        <f t="shared" si="36"/>
        <v/>
      </c>
      <c r="R272" s="4" t="str">
        <f t="shared" si="38"/>
        <v>/</v>
      </c>
      <c r="S272" s="4" t="str">
        <f t="shared" si="39"/>
        <v/>
      </c>
      <c r="T272" s="4" t="str">
        <f t="shared" si="37"/>
        <v/>
      </c>
    </row>
    <row r="273" spans="1:20" x14ac:dyDescent="0.35">
      <c r="A273" s="53"/>
      <c r="B273" s="56"/>
      <c r="C273" s="59"/>
      <c r="D273" s="65" t="str">
        <f t="shared" si="32"/>
        <v/>
      </c>
      <c r="E273" s="63" t="str">
        <f>IF(OR(C273="",A273=""),"",IF(A273&lt;Vbld!$G$7,IF(VALUE(RIGHT(T273,2))&lt;50,66,86),INDEX(EC!$C$2:$C$739,MATCH(C273,EC,0))))</f>
        <v/>
      </c>
      <c r="F273" s="32" t="str">
        <f t="shared" si="33"/>
        <v/>
      </c>
      <c r="G273" s="37"/>
      <c r="H273" s="37"/>
      <c r="I273" s="37"/>
      <c r="J273" s="35"/>
      <c r="K273" s="28"/>
      <c r="L273" s="28"/>
      <c r="M273" s="30"/>
      <c r="N273" s="39">
        <f t="shared" si="34"/>
        <v>0</v>
      </c>
      <c r="P273" s="4" t="str">
        <f t="shared" si="35"/>
        <v/>
      </c>
      <c r="Q273" s="4" t="str">
        <f t="shared" si="36"/>
        <v/>
      </c>
      <c r="R273" s="4" t="str">
        <f t="shared" si="38"/>
        <v>/</v>
      </c>
      <c r="S273" s="4" t="str">
        <f t="shared" si="39"/>
        <v/>
      </c>
      <c r="T273" s="4" t="str">
        <f t="shared" si="37"/>
        <v/>
      </c>
    </row>
    <row r="274" spans="1:20" x14ac:dyDescent="0.35">
      <c r="A274" s="53"/>
      <c r="B274" s="56"/>
      <c r="C274" s="59"/>
      <c r="D274" s="65" t="str">
        <f t="shared" si="32"/>
        <v/>
      </c>
      <c r="E274" s="63" t="str">
        <f>IF(OR(C274="",A274=""),"",IF(A274&lt;Vbld!$G$7,IF(VALUE(RIGHT(T274,2))&lt;50,66,86),INDEX(EC!$C$2:$C$739,MATCH(C274,EC,0))))</f>
        <v/>
      </c>
      <c r="F274" s="32" t="str">
        <f t="shared" si="33"/>
        <v/>
      </c>
      <c r="G274" s="37"/>
      <c r="H274" s="37"/>
      <c r="I274" s="37"/>
      <c r="J274" s="35"/>
      <c r="K274" s="28"/>
      <c r="L274" s="28"/>
      <c r="M274" s="30"/>
      <c r="N274" s="39">
        <f t="shared" si="34"/>
        <v>0</v>
      </c>
      <c r="P274" s="4" t="str">
        <f t="shared" si="35"/>
        <v/>
      </c>
      <c r="Q274" s="4" t="str">
        <f t="shared" si="36"/>
        <v/>
      </c>
      <c r="R274" s="4" t="str">
        <f t="shared" si="38"/>
        <v>/</v>
      </c>
      <c r="S274" s="4" t="str">
        <f t="shared" si="39"/>
        <v/>
      </c>
      <c r="T274" s="4" t="str">
        <f t="shared" si="37"/>
        <v/>
      </c>
    </row>
    <row r="275" spans="1:20" x14ac:dyDescent="0.35">
      <c r="A275" s="53"/>
      <c r="B275" s="56"/>
      <c r="C275" s="59"/>
      <c r="D275" s="65" t="str">
        <f t="shared" si="32"/>
        <v/>
      </c>
      <c r="E275" s="63" t="str">
        <f>IF(OR(C275="",A275=""),"",IF(A275&lt;Vbld!$G$7,IF(VALUE(RIGHT(T275,2))&lt;50,66,86),INDEX(EC!$C$2:$C$739,MATCH(C275,EC,0))))</f>
        <v/>
      </c>
      <c r="F275" s="32" t="str">
        <f t="shared" si="33"/>
        <v/>
      </c>
      <c r="G275" s="37"/>
      <c r="H275" s="37"/>
      <c r="I275" s="37"/>
      <c r="J275" s="35"/>
      <c r="K275" s="28"/>
      <c r="L275" s="28"/>
      <c r="M275" s="30"/>
      <c r="N275" s="39">
        <f t="shared" si="34"/>
        <v>0</v>
      </c>
      <c r="P275" s="4" t="str">
        <f t="shared" si="35"/>
        <v/>
      </c>
      <c r="Q275" s="4" t="str">
        <f t="shared" si="36"/>
        <v/>
      </c>
      <c r="R275" s="4" t="str">
        <f t="shared" si="38"/>
        <v>/</v>
      </c>
      <c r="S275" s="4" t="str">
        <f t="shared" si="39"/>
        <v/>
      </c>
      <c r="T275" s="4" t="str">
        <f t="shared" si="37"/>
        <v/>
      </c>
    </row>
    <row r="276" spans="1:20" x14ac:dyDescent="0.35">
      <c r="A276" s="53"/>
      <c r="B276" s="56"/>
      <c r="C276" s="59"/>
      <c r="D276" s="65" t="str">
        <f t="shared" si="32"/>
        <v/>
      </c>
      <c r="E276" s="63" t="str">
        <f>IF(OR(C276="",A276=""),"",IF(A276&lt;Vbld!$G$7,IF(VALUE(RIGHT(T276,2))&lt;50,66,86),INDEX(EC!$C$2:$C$739,MATCH(C276,EC,0))))</f>
        <v/>
      </c>
      <c r="F276" s="32" t="str">
        <f t="shared" si="33"/>
        <v/>
      </c>
      <c r="G276" s="37"/>
      <c r="H276" s="37"/>
      <c r="I276" s="37"/>
      <c r="J276" s="35"/>
      <c r="K276" s="28"/>
      <c r="L276" s="28"/>
      <c r="M276" s="30"/>
      <c r="N276" s="39">
        <f t="shared" si="34"/>
        <v>0</v>
      </c>
      <c r="P276" s="4" t="str">
        <f t="shared" si="35"/>
        <v/>
      </c>
      <c r="Q276" s="4" t="str">
        <f t="shared" si="36"/>
        <v/>
      </c>
      <c r="R276" s="4" t="str">
        <f t="shared" si="38"/>
        <v>/</v>
      </c>
      <c r="S276" s="4" t="str">
        <f t="shared" si="39"/>
        <v/>
      </c>
      <c r="T276" s="4" t="str">
        <f t="shared" si="37"/>
        <v/>
      </c>
    </row>
    <row r="277" spans="1:20" x14ac:dyDescent="0.35">
      <c r="A277" s="53"/>
      <c r="B277" s="56"/>
      <c r="C277" s="59"/>
      <c r="D277" s="65" t="str">
        <f t="shared" si="32"/>
        <v/>
      </c>
      <c r="E277" s="63" t="str">
        <f>IF(OR(C277="",A277=""),"",IF(A277&lt;Vbld!$G$7,IF(VALUE(RIGHT(T277,2))&lt;50,66,86),INDEX(EC!$C$2:$C$739,MATCH(C277,EC,0))))</f>
        <v/>
      </c>
      <c r="F277" s="32" t="str">
        <f t="shared" si="33"/>
        <v/>
      </c>
      <c r="G277" s="37"/>
      <c r="H277" s="37"/>
      <c r="I277" s="37"/>
      <c r="J277" s="35"/>
      <c r="K277" s="28"/>
      <c r="L277" s="28"/>
      <c r="M277" s="30"/>
      <c r="N277" s="39">
        <f t="shared" si="34"/>
        <v>0</v>
      </c>
      <c r="P277" s="4" t="str">
        <f t="shared" si="35"/>
        <v/>
      </c>
      <c r="Q277" s="4" t="str">
        <f t="shared" si="36"/>
        <v/>
      </c>
      <c r="R277" s="4" t="str">
        <f t="shared" si="38"/>
        <v>/</v>
      </c>
      <c r="S277" s="4" t="str">
        <f t="shared" si="39"/>
        <v/>
      </c>
      <c r="T277" s="4" t="str">
        <f t="shared" si="37"/>
        <v/>
      </c>
    </row>
    <row r="278" spans="1:20" x14ac:dyDescent="0.35">
      <c r="A278" s="53"/>
      <c r="B278" s="56"/>
      <c r="C278" s="59"/>
      <c r="D278" s="65" t="str">
        <f t="shared" si="32"/>
        <v/>
      </c>
      <c r="E278" s="63" t="str">
        <f>IF(OR(C278="",A278=""),"",IF(A278&lt;Vbld!$G$7,IF(VALUE(RIGHT(T278,2))&lt;50,66,86),INDEX(EC!$C$2:$C$739,MATCH(C278,EC,0))))</f>
        <v/>
      </c>
      <c r="F278" s="32" t="str">
        <f t="shared" si="33"/>
        <v/>
      </c>
      <c r="G278" s="37"/>
      <c r="H278" s="37"/>
      <c r="I278" s="37"/>
      <c r="J278" s="35"/>
      <c r="K278" s="28"/>
      <c r="L278" s="28"/>
      <c r="M278" s="30"/>
      <c r="N278" s="39">
        <f t="shared" si="34"/>
        <v>0</v>
      </c>
      <c r="P278" s="4" t="str">
        <f t="shared" si="35"/>
        <v/>
      </c>
      <c r="Q278" s="4" t="str">
        <f t="shared" si="36"/>
        <v/>
      </c>
      <c r="R278" s="4" t="str">
        <f t="shared" si="38"/>
        <v>/</v>
      </c>
      <c r="S278" s="4" t="str">
        <f t="shared" si="39"/>
        <v/>
      </c>
      <c r="T278" s="4" t="str">
        <f t="shared" si="37"/>
        <v/>
      </c>
    </row>
    <row r="279" spans="1:20" x14ac:dyDescent="0.35">
      <c r="A279" s="53"/>
      <c r="B279" s="56"/>
      <c r="C279" s="59"/>
      <c r="D279" s="65" t="str">
        <f t="shared" si="32"/>
        <v/>
      </c>
      <c r="E279" s="63" t="str">
        <f>IF(OR(C279="",A279=""),"",IF(A279&lt;Vbld!$G$7,IF(VALUE(RIGHT(T279,2))&lt;50,66,86),INDEX(EC!$C$2:$C$739,MATCH(C279,EC,0))))</f>
        <v/>
      </c>
      <c r="F279" s="32" t="str">
        <f t="shared" si="33"/>
        <v/>
      </c>
      <c r="G279" s="37"/>
      <c r="H279" s="37"/>
      <c r="I279" s="37"/>
      <c r="J279" s="35"/>
      <c r="K279" s="28"/>
      <c r="L279" s="28"/>
      <c r="M279" s="30"/>
      <c r="N279" s="39">
        <f t="shared" si="34"/>
        <v>0</v>
      </c>
      <c r="P279" s="4" t="str">
        <f t="shared" si="35"/>
        <v/>
      </c>
      <c r="Q279" s="4" t="str">
        <f t="shared" si="36"/>
        <v/>
      </c>
      <c r="R279" s="4" t="str">
        <f t="shared" si="38"/>
        <v>/</v>
      </c>
      <c r="S279" s="4" t="str">
        <f t="shared" si="39"/>
        <v/>
      </c>
      <c r="T279" s="4" t="str">
        <f t="shared" si="37"/>
        <v/>
      </c>
    </row>
    <row r="280" spans="1:20" x14ac:dyDescent="0.35">
      <c r="A280" s="53"/>
      <c r="B280" s="56"/>
      <c r="C280" s="59"/>
      <c r="D280" s="65" t="str">
        <f t="shared" si="32"/>
        <v/>
      </c>
      <c r="E280" s="63" t="str">
        <f>IF(OR(C280="",A280=""),"",IF(A280&lt;Vbld!$G$7,IF(VALUE(RIGHT(T280,2))&lt;50,66,86),INDEX(EC!$C$2:$C$739,MATCH(C280,EC,0))))</f>
        <v/>
      </c>
      <c r="F280" s="32" t="str">
        <f t="shared" si="33"/>
        <v/>
      </c>
      <c r="G280" s="37"/>
      <c r="H280" s="37"/>
      <c r="I280" s="37"/>
      <c r="J280" s="35"/>
      <c r="K280" s="28"/>
      <c r="L280" s="28"/>
      <c r="M280" s="30"/>
      <c r="N280" s="39">
        <f t="shared" si="34"/>
        <v>0</v>
      </c>
      <c r="P280" s="4" t="str">
        <f t="shared" si="35"/>
        <v/>
      </c>
      <c r="Q280" s="4" t="str">
        <f t="shared" si="36"/>
        <v/>
      </c>
      <c r="R280" s="4" t="str">
        <f t="shared" si="38"/>
        <v>/</v>
      </c>
      <c r="S280" s="4" t="str">
        <f t="shared" si="39"/>
        <v/>
      </c>
      <c r="T280" s="4" t="str">
        <f t="shared" si="37"/>
        <v/>
      </c>
    </row>
    <row r="281" spans="1:20" x14ac:dyDescent="0.35">
      <c r="A281" s="53"/>
      <c r="B281" s="56"/>
      <c r="C281" s="59"/>
      <c r="D281" s="65" t="str">
        <f t="shared" si="32"/>
        <v/>
      </c>
      <c r="E281" s="63" t="str">
        <f>IF(OR(C281="",A281=""),"",IF(A281&lt;Vbld!$G$7,IF(VALUE(RIGHT(T281,2))&lt;50,66,86),INDEX(EC!$C$2:$C$739,MATCH(C281,EC,0))))</f>
        <v/>
      </c>
      <c r="F281" s="32" t="str">
        <f t="shared" si="33"/>
        <v/>
      </c>
      <c r="G281" s="37"/>
      <c r="H281" s="37"/>
      <c r="I281" s="37"/>
      <c r="J281" s="35"/>
      <c r="K281" s="28"/>
      <c r="L281" s="28"/>
      <c r="M281" s="30"/>
      <c r="N281" s="39">
        <f t="shared" si="34"/>
        <v>0</v>
      </c>
      <c r="P281" s="4" t="str">
        <f t="shared" si="35"/>
        <v/>
      </c>
      <c r="Q281" s="4" t="str">
        <f t="shared" si="36"/>
        <v/>
      </c>
      <c r="R281" s="4" t="str">
        <f t="shared" si="38"/>
        <v>/</v>
      </c>
      <c r="S281" s="4" t="str">
        <f t="shared" si="39"/>
        <v/>
      </c>
      <c r="T281" s="4" t="str">
        <f t="shared" si="37"/>
        <v/>
      </c>
    </row>
    <row r="282" spans="1:20" x14ac:dyDescent="0.35">
      <c r="A282" s="53"/>
      <c r="B282" s="56"/>
      <c r="C282" s="59"/>
      <c r="D282" s="65" t="str">
        <f t="shared" si="32"/>
        <v/>
      </c>
      <c r="E282" s="63" t="str">
        <f>IF(OR(C282="",A282=""),"",IF(A282&lt;Vbld!$G$7,IF(VALUE(RIGHT(T282,2))&lt;50,66,86),INDEX(EC!$C$2:$C$739,MATCH(C282,EC,0))))</f>
        <v/>
      </c>
      <c r="F282" s="32" t="str">
        <f t="shared" si="33"/>
        <v/>
      </c>
      <c r="G282" s="37"/>
      <c r="H282" s="37"/>
      <c r="I282" s="37"/>
      <c r="J282" s="35"/>
      <c r="K282" s="28"/>
      <c r="L282" s="28"/>
      <c r="M282" s="30"/>
      <c r="N282" s="39">
        <f t="shared" si="34"/>
        <v>0</v>
      </c>
      <c r="P282" s="4" t="str">
        <f t="shared" si="35"/>
        <v/>
      </c>
      <c r="Q282" s="4" t="str">
        <f t="shared" si="36"/>
        <v/>
      </c>
      <c r="R282" s="4" t="str">
        <f t="shared" si="38"/>
        <v>/</v>
      </c>
      <c r="S282" s="4" t="str">
        <f t="shared" si="39"/>
        <v/>
      </c>
      <c r="T282" s="4" t="str">
        <f t="shared" si="37"/>
        <v/>
      </c>
    </row>
    <row r="283" spans="1:20" x14ac:dyDescent="0.35">
      <c r="A283" s="53"/>
      <c r="B283" s="56"/>
      <c r="C283" s="59"/>
      <c r="D283" s="65" t="str">
        <f t="shared" si="32"/>
        <v/>
      </c>
      <c r="E283" s="63" t="str">
        <f>IF(OR(C283="",A283=""),"",IF(A283&lt;Vbld!$G$7,IF(VALUE(RIGHT(T283,2))&lt;50,66,86),INDEX(EC!$C$2:$C$739,MATCH(C283,EC,0))))</f>
        <v/>
      </c>
      <c r="F283" s="32" t="str">
        <f t="shared" si="33"/>
        <v/>
      </c>
      <c r="G283" s="37"/>
      <c r="H283" s="37"/>
      <c r="I283" s="37"/>
      <c r="J283" s="35"/>
      <c r="K283" s="28"/>
      <c r="L283" s="28"/>
      <c r="M283" s="30"/>
      <c r="N283" s="39">
        <f t="shared" si="34"/>
        <v>0</v>
      </c>
      <c r="P283" s="4" t="str">
        <f t="shared" si="35"/>
        <v/>
      </c>
      <c r="Q283" s="4" t="str">
        <f t="shared" si="36"/>
        <v/>
      </c>
      <c r="R283" s="4" t="str">
        <f t="shared" si="38"/>
        <v>/</v>
      </c>
      <c r="S283" s="4" t="str">
        <f t="shared" si="39"/>
        <v/>
      </c>
      <c r="T283" s="4" t="str">
        <f t="shared" si="37"/>
        <v/>
      </c>
    </row>
    <row r="284" spans="1:20" x14ac:dyDescent="0.35">
      <c r="A284" s="53"/>
      <c r="B284" s="56"/>
      <c r="C284" s="59"/>
      <c r="D284" s="65" t="str">
        <f t="shared" si="32"/>
        <v/>
      </c>
      <c r="E284" s="63" t="str">
        <f>IF(OR(C284="",A284=""),"",IF(A284&lt;Vbld!$G$7,IF(VALUE(RIGHT(T284,2))&lt;50,66,86),INDEX(EC!$C$2:$C$739,MATCH(C284,EC,0))))</f>
        <v/>
      </c>
      <c r="F284" s="32" t="str">
        <f t="shared" si="33"/>
        <v/>
      </c>
      <c r="G284" s="37"/>
      <c r="H284" s="37"/>
      <c r="I284" s="37"/>
      <c r="J284" s="35"/>
      <c r="K284" s="28"/>
      <c r="L284" s="28"/>
      <c r="M284" s="30"/>
      <c r="N284" s="39">
        <f t="shared" si="34"/>
        <v>0</v>
      </c>
      <c r="P284" s="4" t="str">
        <f t="shared" si="35"/>
        <v/>
      </c>
      <c r="Q284" s="4" t="str">
        <f t="shared" si="36"/>
        <v/>
      </c>
      <c r="R284" s="4" t="str">
        <f t="shared" si="38"/>
        <v>/</v>
      </c>
      <c r="S284" s="4" t="str">
        <f t="shared" si="39"/>
        <v/>
      </c>
      <c r="T284" s="4" t="str">
        <f t="shared" si="37"/>
        <v/>
      </c>
    </row>
    <row r="285" spans="1:20" x14ac:dyDescent="0.35">
      <c r="A285" s="53"/>
      <c r="B285" s="56"/>
      <c r="C285" s="59"/>
      <c r="D285" s="65" t="str">
        <f t="shared" si="32"/>
        <v/>
      </c>
      <c r="E285" s="63" t="str">
        <f>IF(OR(C285="",A285=""),"",IF(A285&lt;Vbld!$G$7,IF(VALUE(RIGHT(T285,2))&lt;50,66,86),INDEX(EC!$C$2:$C$739,MATCH(C285,EC,0))))</f>
        <v/>
      </c>
      <c r="F285" s="32" t="str">
        <f t="shared" si="33"/>
        <v/>
      </c>
      <c r="G285" s="37"/>
      <c r="H285" s="37"/>
      <c r="I285" s="37"/>
      <c r="J285" s="35"/>
      <c r="K285" s="28"/>
      <c r="L285" s="28"/>
      <c r="M285" s="30"/>
      <c r="N285" s="39">
        <f t="shared" si="34"/>
        <v>0</v>
      </c>
      <c r="P285" s="4" t="str">
        <f t="shared" si="35"/>
        <v/>
      </c>
      <c r="Q285" s="4" t="str">
        <f t="shared" si="36"/>
        <v/>
      </c>
      <c r="R285" s="4" t="str">
        <f t="shared" si="38"/>
        <v>/</v>
      </c>
      <c r="S285" s="4" t="str">
        <f t="shared" si="39"/>
        <v/>
      </c>
      <c r="T285" s="4" t="str">
        <f t="shared" si="37"/>
        <v/>
      </c>
    </row>
    <row r="286" spans="1:20" x14ac:dyDescent="0.35">
      <c r="A286" s="53"/>
      <c r="B286" s="56"/>
      <c r="C286" s="59"/>
      <c r="D286" s="65" t="str">
        <f t="shared" si="32"/>
        <v/>
      </c>
      <c r="E286" s="63" t="str">
        <f>IF(OR(C286="",A286=""),"",IF(A286&lt;Vbld!$G$7,IF(VALUE(RIGHT(T286,2))&lt;50,66,86),INDEX(EC!$C$2:$C$739,MATCH(C286,EC,0))))</f>
        <v/>
      </c>
      <c r="F286" s="32" t="str">
        <f t="shared" si="33"/>
        <v/>
      </c>
      <c r="G286" s="37"/>
      <c r="H286" s="37"/>
      <c r="I286" s="37"/>
      <c r="J286" s="35"/>
      <c r="K286" s="28"/>
      <c r="L286" s="28"/>
      <c r="M286" s="30"/>
      <c r="N286" s="39">
        <f t="shared" si="34"/>
        <v>0</v>
      </c>
      <c r="P286" s="4" t="str">
        <f t="shared" si="35"/>
        <v/>
      </c>
      <c r="Q286" s="4" t="str">
        <f t="shared" si="36"/>
        <v/>
      </c>
      <c r="R286" s="4" t="str">
        <f t="shared" si="38"/>
        <v>/</v>
      </c>
      <c r="S286" s="4" t="str">
        <f t="shared" si="39"/>
        <v/>
      </c>
      <c r="T286" s="4" t="str">
        <f t="shared" si="37"/>
        <v/>
      </c>
    </row>
    <row r="287" spans="1:20" x14ac:dyDescent="0.35">
      <c r="A287" s="53"/>
      <c r="B287" s="56"/>
      <c r="C287" s="59"/>
      <c r="D287" s="65" t="str">
        <f t="shared" si="32"/>
        <v/>
      </c>
      <c r="E287" s="63" t="str">
        <f>IF(OR(C287="",A287=""),"",IF(A287&lt;Vbld!$G$7,IF(VALUE(RIGHT(T287,2))&lt;50,66,86),INDEX(EC!$C$2:$C$739,MATCH(C287,EC,0))))</f>
        <v/>
      </c>
      <c r="F287" s="32" t="str">
        <f t="shared" si="33"/>
        <v/>
      </c>
      <c r="G287" s="37"/>
      <c r="H287" s="37"/>
      <c r="I287" s="37"/>
      <c r="J287" s="35"/>
      <c r="K287" s="28"/>
      <c r="L287" s="28"/>
      <c r="M287" s="30"/>
      <c r="N287" s="39">
        <f t="shared" si="34"/>
        <v>0</v>
      </c>
      <c r="P287" s="4" t="str">
        <f t="shared" si="35"/>
        <v/>
      </c>
      <c r="Q287" s="4" t="str">
        <f t="shared" si="36"/>
        <v/>
      </c>
      <c r="R287" s="4" t="str">
        <f t="shared" si="38"/>
        <v>/</v>
      </c>
      <c r="S287" s="4" t="str">
        <f t="shared" si="39"/>
        <v/>
      </c>
      <c r="T287" s="4" t="str">
        <f t="shared" si="37"/>
        <v/>
      </c>
    </row>
    <row r="288" spans="1:20" x14ac:dyDescent="0.35">
      <c r="A288" s="53"/>
      <c r="B288" s="56"/>
      <c r="C288" s="59"/>
      <c r="D288" s="65" t="str">
        <f t="shared" si="32"/>
        <v/>
      </c>
      <c r="E288" s="63" t="str">
        <f>IF(OR(C288="",A288=""),"",IF(A288&lt;Vbld!$G$7,IF(VALUE(RIGHT(T288,2))&lt;50,66,86),INDEX(EC!$C$2:$C$739,MATCH(C288,EC,0))))</f>
        <v/>
      </c>
      <c r="F288" s="32" t="str">
        <f t="shared" si="33"/>
        <v/>
      </c>
      <c r="G288" s="37"/>
      <c r="H288" s="37"/>
      <c r="I288" s="37"/>
      <c r="J288" s="35"/>
      <c r="K288" s="28"/>
      <c r="L288" s="28"/>
      <c r="M288" s="30"/>
      <c r="N288" s="39">
        <f t="shared" si="34"/>
        <v>0</v>
      </c>
      <c r="P288" s="4" t="str">
        <f t="shared" si="35"/>
        <v/>
      </c>
      <c r="Q288" s="4" t="str">
        <f t="shared" si="36"/>
        <v/>
      </c>
      <c r="R288" s="4" t="str">
        <f t="shared" si="38"/>
        <v>/</v>
      </c>
      <c r="S288" s="4" t="str">
        <f t="shared" si="39"/>
        <v/>
      </c>
      <c r="T288" s="4" t="str">
        <f t="shared" si="37"/>
        <v/>
      </c>
    </row>
    <row r="289" spans="1:20" x14ac:dyDescent="0.35">
      <c r="A289" s="53"/>
      <c r="B289" s="56"/>
      <c r="C289" s="59"/>
      <c r="D289" s="65" t="str">
        <f t="shared" si="32"/>
        <v/>
      </c>
      <c r="E289" s="63" t="str">
        <f>IF(OR(C289="",A289=""),"",IF(A289&lt;Vbld!$G$7,IF(VALUE(RIGHT(T289,2))&lt;50,66,86),INDEX(EC!$C$2:$C$739,MATCH(C289,EC,0))))</f>
        <v/>
      </c>
      <c r="F289" s="32" t="str">
        <f t="shared" si="33"/>
        <v/>
      </c>
      <c r="G289" s="37"/>
      <c r="H289" s="37"/>
      <c r="I289" s="37"/>
      <c r="J289" s="35"/>
      <c r="K289" s="28"/>
      <c r="L289" s="28"/>
      <c r="M289" s="30"/>
      <c r="N289" s="39">
        <f t="shared" si="34"/>
        <v>0</v>
      </c>
      <c r="P289" s="4" t="str">
        <f t="shared" si="35"/>
        <v/>
      </c>
      <c r="Q289" s="4" t="str">
        <f t="shared" si="36"/>
        <v/>
      </c>
      <c r="R289" s="4" t="str">
        <f t="shared" si="38"/>
        <v>/</v>
      </c>
      <c r="S289" s="4" t="str">
        <f t="shared" si="39"/>
        <v/>
      </c>
      <c r="T289" s="4" t="str">
        <f t="shared" si="37"/>
        <v/>
      </c>
    </row>
    <row r="290" spans="1:20" x14ac:dyDescent="0.35">
      <c r="A290" s="53"/>
      <c r="B290" s="56"/>
      <c r="C290" s="59"/>
      <c r="D290" s="65" t="str">
        <f t="shared" si="32"/>
        <v/>
      </c>
      <c r="E290" s="63" t="str">
        <f>IF(OR(C290="",A290=""),"",IF(A290&lt;Vbld!$G$7,IF(VALUE(RIGHT(T290,2))&lt;50,66,86),INDEX(EC!$C$2:$C$739,MATCH(C290,EC,0))))</f>
        <v/>
      </c>
      <c r="F290" s="32" t="str">
        <f t="shared" si="33"/>
        <v/>
      </c>
      <c r="G290" s="37"/>
      <c r="H290" s="37"/>
      <c r="I290" s="37"/>
      <c r="J290" s="35"/>
      <c r="K290" s="28"/>
      <c r="L290" s="28"/>
      <c r="M290" s="30"/>
      <c r="N290" s="39">
        <f t="shared" si="34"/>
        <v>0</v>
      </c>
      <c r="P290" s="4" t="str">
        <f t="shared" si="35"/>
        <v/>
      </c>
      <c r="Q290" s="4" t="str">
        <f t="shared" si="36"/>
        <v/>
      </c>
      <c r="R290" s="4" t="str">
        <f t="shared" si="38"/>
        <v>/</v>
      </c>
      <c r="S290" s="4" t="str">
        <f t="shared" si="39"/>
        <v/>
      </c>
      <c r="T290" s="4" t="str">
        <f t="shared" si="37"/>
        <v/>
      </c>
    </row>
    <row r="291" spans="1:20" x14ac:dyDescent="0.35">
      <c r="A291" s="53"/>
      <c r="B291" s="56"/>
      <c r="C291" s="59"/>
      <c r="D291" s="65" t="str">
        <f t="shared" si="32"/>
        <v/>
      </c>
      <c r="E291" s="63" t="str">
        <f>IF(OR(C291="",A291=""),"",IF(A291&lt;Vbld!$G$7,IF(VALUE(RIGHT(T291,2))&lt;50,66,86),INDEX(EC!$C$2:$C$739,MATCH(C291,EC,0))))</f>
        <v/>
      </c>
      <c r="F291" s="32" t="str">
        <f t="shared" si="33"/>
        <v/>
      </c>
      <c r="G291" s="37"/>
      <c r="H291" s="37"/>
      <c r="I291" s="37"/>
      <c r="J291" s="35"/>
      <c r="K291" s="28"/>
      <c r="L291" s="28"/>
      <c r="M291" s="30"/>
      <c r="N291" s="39">
        <f t="shared" si="34"/>
        <v>0</v>
      </c>
      <c r="P291" s="4" t="str">
        <f t="shared" si="35"/>
        <v/>
      </c>
      <c r="Q291" s="4" t="str">
        <f t="shared" si="36"/>
        <v/>
      </c>
      <c r="R291" s="4" t="str">
        <f t="shared" si="38"/>
        <v>/</v>
      </c>
      <c r="S291" s="4" t="str">
        <f t="shared" si="39"/>
        <v/>
      </c>
      <c r="T291" s="4" t="str">
        <f t="shared" si="37"/>
        <v/>
      </c>
    </row>
    <row r="292" spans="1:20" x14ac:dyDescent="0.35">
      <c r="A292" s="53"/>
      <c r="B292" s="56"/>
      <c r="C292" s="59"/>
      <c r="D292" s="65" t="str">
        <f t="shared" si="32"/>
        <v/>
      </c>
      <c r="E292" s="63" t="str">
        <f>IF(OR(C292="",A292=""),"",IF(A292&lt;Vbld!$G$7,IF(VALUE(RIGHT(T292,2))&lt;50,66,86),INDEX(EC!$C$2:$C$739,MATCH(C292,EC,0))))</f>
        <v/>
      </c>
      <c r="F292" s="32" t="str">
        <f t="shared" si="33"/>
        <v/>
      </c>
      <c r="G292" s="37"/>
      <c r="H292" s="37"/>
      <c r="I292" s="37"/>
      <c r="J292" s="35"/>
      <c r="K292" s="28"/>
      <c r="L292" s="28"/>
      <c r="M292" s="30"/>
      <c r="N292" s="39">
        <f t="shared" si="34"/>
        <v>0</v>
      </c>
      <c r="P292" s="4" t="str">
        <f t="shared" si="35"/>
        <v/>
      </c>
      <c r="Q292" s="4" t="str">
        <f t="shared" si="36"/>
        <v/>
      </c>
      <c r="R292" s="4" t="str">
        <f t="shared" si="38"/>
        <v>/</v>
      </c>
      <c r="S292" s="4" t="str">
        <f t="shared" si="39"/>
        <v/>
      </c>
      <c r="T292" s="4" t="str">
        <f t="shared" si="37"/>
        <v/>
      </c>
    </row>
    <row r="293" spans="1:20" x14ac:dyDescent="0.35">
      <c r="A293" s="53"/>
      <c r="B293" s="56"/>
      <c r="C293" s="59"/>
      <c r="D293" s="65" t="str">
        <f t="shared" si="32"/>
        <v/>
      </c>
      <c r="E293" s="63" t="str">
        <f>IF(OR(C293="",A293=""),"",IF(A293&lt;Vbld!$G$7,IF(VALUE(RIGHT(T293,2))&lt;50,66,86),INDEX(EC!$C$2:$C$739,MATCH(C293,EC,0))))</f>
        <v/>
      </c>
      <c r="F293" s="32" t="str">
        <f t="shared" si="33"/>
        <v/>
      </c>
      <c r="G293" s="37"/>
      <c r="H293" s="37"/>
      <c r="I293" s="37"/>
      <c r="J293" s="35"/>
      <c r="K293" s="28"/>
      <c r="L293" s="28"/>
      <c r="M293" s="30"/>
      <c r="N293" s="39">
        <f t="shared" si="34"/>
        <v>0</v>
      </c>
      <c r="P293" s="4" t="str">
        <f t="shared" si="35"/>
        <v/>
      </c>
      <c r="Q293" s="4" t="str">
        <f t="shared" si="36"/>
        <v/>
      </c>
      <c r="R293" s="4" t="str">
        <f t="shared" si="38"/>
        <v>/</v>
      </c>
      <c r="S293" s="4" t="str">
        <f t="shared" si="39"/>
        <v/>
      </c>
      <c r="T293" s="4" t="str">
        <f t="shared" si="37"/>
        <v/>
      </c>
    </row>
    <row r="294" spans="1:20" x14ac:dyDescent="0.35">
      <c r="A294" s="53"/>
      <c r="B294" s="56"/>
      <c r="C294" s="59"/>
      <c r="D294" s="65" t="str">
        <f t="shared" si="32"/>
        <v/>
      </c>
      <c r="E294" s="63" t="str">
        <f>IF(OR(C294="",A294=""),"",IF(A294&lt;Vbld!$G$7,IF(VALUE(RIGHT(T294,2))&lt;50,66,86),INDEX(EC!$C$2:$C$739,MATCH(C294,EC,0))))</f>
        <v/>
      </c>
      <c r="F294" s="32" t="str">
        <f t="shared" si="33"/>
        <v/>
      </c>
      <c r="G294" s="37"/>
      <c r="H294" s="37"/>
      <c r="I294" s="37"/>
      <c r="J294" s="35"/>
      <c r="K294" s="28"/>
      <c r="L294" s="28"/>
      <c r="M294" s="30"/>
      <c r="N294" s="39">
        <f t="shared" si="34"/>
        <v>0</v>
      </c>
      <c r="P294" s="4" t="str">
        <f t="shared" si="35"/>
        <v/>
      </c>
      <c r="Q294" s="4" t="str">
        <f t="shared" si="36"/>
        <v/>
      </c>
      <c r="R294" s="4" t="str">
        <f t="shared" si="38"/>
        <v>/</v>
      </c>
      <c r="S294" s="4" t="str">
        <f t="shared" si="39"/>
        <v/>
      </c>
      <c r="T294" s="4" t="str">
        <f t="shared" si="37"/>
        <v/>
      </c>
    </row>
    <row r="295" spans="1:20" x14ac:dyDescent="0.35">
      <c r="A295" s="53"/>
      <c r="B295" s="56"/>
      <c r="C295" s="59"/>
      <c r="D295" s="65" t="str">
        <f t="shared" si="32"/>
        <v/>
      </c>
      <c r="E295" s="63" t="str">
        <f>IF(OR(C295="",A295=""),"",IF(A295&lt;Vbld!$G$7,IF(VALUE(RIGHT(T295,2))&lt;50,66,86),INDEX(EC!$C$2:$C$739,MATCH(C295,EC,0))))</f>
        <v/>
      </c>
      <c r="F295" s="32" t="str">
        <f t="shared" si="33"/>
        <v/>
      </c>
      <c r="G295" s="37"/>
      <c r="H295" s="37"/>
      <c r="I295" s="37"/>
      <c r="J295" s="35"/>
      <c r="K295" s="28"/>
      <c r="L295" s="28"/>
      <c r="M295" s="30"/>
      <c r="N295" s="39">
        <f t="shared" si="34"/>
        <v>0</v>
      </c>
      <c r="P295" s="4" t="str">
        <f t="shared" si="35"/>
        <v/>
      </c>
      <c r="Q295" s="4" t="str">
        <f t="shared" si="36"/>
        <v/>
      </c>
      <c r="R295" s="4" t="str">
        <f t="shared" si="38"/>
        <v>/</v>
      </c>
      <c r="S295" s="4" t="str">
        <f t="shared" si="39"/>
        <v/>
      </c>
      <c r="T295" s="4" t="str">
        <f t="shared" si="37"/>
        <v/>
      </c>
    </row>
    <row r="296" spans="1:20" x14ac:dyDescent="0.35">
      <c r="A296" s="53"/>
      <c r="B296" s="56"/>
      <c r="C296" s="59"/>
      <c r="D296" s="65" t="str">
        <f t="shared" si="32"/>
        <v/>
      </c>
      <c r="E296" s="63" t="str">
        <f>IF(OR(C296="",A296=""),"",IF(A296&lt;Vbld!$G$7,IF(VALUE(RIGHT(T296,2))&lt;50,66,86),INDEX(EC!$C$2:$C$739,MATCH(C296,EC,0))))</f>
        <v/>
      </c>
      <c r="F296" s="32" t="str">
        <f t="shared" si="33"/>
        <v/>
      </c>
      <c r="G296" s="37"/>
      <c r="H296" s="37"/>
      <c r="I296" s="37"/>
      <c r="J296" s="35"/>
      <c r="K296" s="28"/>
      <c r="L296" s="28"/>
      <c r="M296" s="30"/>
      <c r="N296" s="39">
        <f t="shared" si="34"/>
        <v>0</v>
      </c>
      <c r="P296" s="4" t="str">
        <f t="shared" si="35"/>
        <v/>
      </c>
      <c r="Q296" s="4" t="str">
        <f t="shared" si="36"/>
        <v/>
      </c>
      <c r="R296" s="4" t="str">
        <f t="shared" si="38"/>
        <v>/</v>
      </c>
      <c r="S296" s="4" t="str">
        <f t="shared" si="39"/>
        <v/>
      </c>
      <c r="T296" s="4" t="str">
        <f t="shared" si="37"/>
        <v/>
      </c>
    </row>
    <row r="297" spans="1:20" x14ac:dyDescent="0.35">
      <c r="A297" s="53"/>
      <c r="B297" s="56"/>
      <c r="C297" s="59"/>
      <c r="D297" s="65" t="str">
        <f t="shared" si="32"/>
        <v/>
      </c>
      <c r="E297" s="63" t="str">
        <f>IF(OR(C297="",A297=""),"",IF(A297&lt;Vbld!$G$7,IF(VALUE(RIGHT(T297,2))&lt;50,66,86),INDEX(EC!$C$2:$C$739,MATCH(C297,EC,0))))</f>
        <v/>
      </c>
      <c r="F297" s="32" t="str">
        <f t="shared" si="33"/>
        <v/>
      </c>
      <c r="G297" s="37"/>
      <c r="H297" s="37"/>
      <c r="I297" s="37"/>
      <c r="J297" s="35"/>
      <c r="K297" s="28"/>
      <c r="L297" s="28"/>
      <c r="M297" s="30"/>
      <c r="N297" s="39">
        <f t="shared" si="34"/>
        <v>0</v>
      </c>
      <c r="P297" s="4" t="str">
        <f t="shared" si="35"/>
        <v/>
      </c>
      <c r="Q297" s="4" t="str">
        <f t="shared" si="36"/>
        <v/>
      </c>
      <c r="R297" s="4" t="str">
        <f t="shared" si="38"/>
        <v>/</v>
      </c>
      <c r="S297" s="4" t="str">
        <f t="shared" si="39"/>
        <v/>
      </c>
      <c r="T297" s="4" t="str">
        <f t="shared" si="37"/>
        <v/>
      </c>
    </row>
    <row r="298" spans="1:20" x14ac:dyDescent="0.35">
      <c r="A298" s="53"/>
      <c r="B298" s="56"/>
      <c r="C298" s="59"/>
      <c r="D298" s="65" t="str">
        <f t="shared" si="32"/>
        <v/>
      </c>
      <c r="E298" s="63" t="str">
        <f>IF(OR(C298="",A298=""),"",IF(A298&lt;Vbld!$G$7,IF(VALUE(RIGHT(T298,2))&lt;50,66,86),INDEX(EC!$C$2:$C$739,MATCH(C298,EC,0))))</f>
        <v/>
      </c>
      <c r="F298" s="32" t="str">
        <f t="shared" si="33"/>
        <v/>
      </c>
      <c r="G298" s="37"/>
      <c r="H298" s="37"/>
      <c r="I298" s="37"/>
      <c r="J298" s="35"/>
      <c r="K298" s="28"/>
      <c r="L298" s="28"/>
      <c r="M298" s="30"/>
      <c r="N298" s="39">
        <f t="shared" si="34"/>
        <v>0</v>
      </c>
      <c r="P298" s="4" t="str">
        <f t="shared" si="35"/>
        <v/>
      </c>
      <c r="Q298" s="4" t="str">
        <f t="shared" si="36"/>
        <v/>
      </c>
      <c r="R298" s="4" t="str">
        <f t="shared" si="38"/>
        <v>/</v>
      </c>
      <c r="S298" s="4" t="str">
        <f t="shared" si="39"/>
        <v/>
      </c>
      <c r="T298" s="4" t="str">
        <f t="shared" si="37"/>
        <v/>
      </c>
    </row>
    <row r="299" spans="1:20" x14ac:dyDescent="0.35">
      <c r="A299" s="53"/>
      <c r="B299" s="56"/>
      <c r="C299" s="59"/>
      <c r="D299" s="65" t="str">
        <f t="shared" si="32"/>
        <v/>
      </c>
      <c r="E299" s="63" t="str">
        <f>IF(OR(C299="",A299=""),"",IF(A299&lt;Vbld!$G$7,IF(VALUE(RIGHT(T299,2))&lt;50,66,86),INDEX(EC!$C$2:$C$739,MATCH(C299,EC,0))))</f>
        <v/>
      </c>
      <c r="F299" s="32" t="str">
        <f t="shared" si="33"/>
        <v/>
      </c>
      <c r="G299" s="37"/>
      <c r="H299" s="37"/>
      <c r="I299" s="37"/>
      <c r="J299" s="35"/>
      <c r="K299" s="28"/>
      <c r="L299" s="28"/>
      <c r="M299" s="30"/>
      <c r="N299" s="39">
        <f t="shared" si="34"/>
        <v>0</v>
      </c>
      <c r="P299" s="4" t="str">
        <f t="shared" si="35"/>
        <v/>
      </c>
      <c r="Q299" s="4" t="str">
        <f t="shared" si="36"/>
        <v/>
      </c>
      <c r="R299" s="4" t="str">
        <f t="shared" si="38"/>
        <v>/</v>
      </c>
      <c r="S299" s="4" t="str">
        <f t="shared" si="39"/>
        <v/>
      </c>
      <c r="T299" s="4" t="str">
        <f t="shared" si="37"/>
        <v/>
      </c>
    </row>
    <row r="300" spans="1:20" x14ac:dyDescent="0.35">
      <c r="A300" s="53"/>
      <c r="B300" s="56"/>
      <c r="C300" s="59"/>
      <c r="D300" s="65" t="str">
        <f t="shared" si="32"/>
        <v/>
      </c>
      <c r="E300" s="63" t="str">
        <f>IF(OR(C300="",A300=""),"",IF(A300&lt;Vbld!$G$7,IF(VALUE(RIGHT(T300,2))&lt;50,66,86),INDEX(EC!$C$2:$C$739,MATCH(C300,EC,0))))</f>
        <v/>
      </c>
      <c r="F300" s="32" t="str">
        <f t="shared" si="33"/>
        <v/>
      </c>
      <c r="G300" s="37"/>
      <c r="H300" s="37"/>
      <c r="I300" s="37"/>
      <c r="J300" s="35"/>
      <c r="K300" s="28"/>
      <c r="L300" s="28"/>
      <c r="M300" s="30"/>
      <c r="N300" s="39">
        <f t="shared" si="34"/>
        <v>0</v>
      </c>
      <c r="P300" s="4" t="str">
        <f t="shared" si="35"/>
        <v/>
      </c>
      <c r="Q300" s="4" t="str">
        <f t="shared" si="36"/>
        <v/>
      </c>
      <c r="R300" s="4" t="str">
        <f t="shared" si="38"/>
        <v>/</v>
      </c>
      <c r="S300" s="4" t="str">
        <f t="shared" si="39"/>
        <v/>
      </c>
      <c r="T300" s="4" t="str">
        <f t="shared" si="37"/>
        <v/>
      </c>
    </row>
    <row r="301" spans="1:20" x14ac:dyDescent="0.35">
      <c r="A301" s="53"/>
      <c r="B301" s="56"/>
      <c r="C301" s="59"/>
      <c r="D301" s="65" t="str">
        <f t="shared" si="32"/>
        <v/>
      </c>
      <c r="E301" s="63" t="str">
        <f>IF(OR(C301="",A301=""),"",IF(A301&lt;Vbld!$G$7,IF(VALUE(RIGHT(T301,2))&lt;50,66,86),INDEX(EC!$C$2:$C$739,MATCH(C301,EC,0))))</f>
        <v/>
      </c>
      <c r="F301" s="32" t="str">
        <f t="shared" si="33"/>
        <v/>
      </c>
      <c r="G301" s="37"/>
      <c r="H301" s="37"/>
      <c r="I301" s="37"/>
      <c r="J301" s="35"/>
      <c r="K301" s="28"/>
      <c r="L301" s="28"/>
      <c r="M301" s="30"/>
      <c r="N301" s="39">
        <f t="shared" si="34"/>
        <v>0</v>
      </c>
      <c r="P301" s="4" t="str">
        <f t="shared" si="35"/>
        <v/>
      </c>
      <c r="Q301" s="4" t="str">
        <f t="shared" si="36"/>
        <v/>
      </c>
      <c r="R301" s="4" t="str">
        <f t="shared" si="38"/>
        <v>/</v>
      </c>
      <c r="S301" s="4" t="str">
        <f t="shared" si="39"/>
        <v/>
      </c>
      <c r="T301" s="4" t="str">
        <f t="shared" si="37"/>
        <v/>
      </c>
    </row>
    <row r="302" spans="1:20" x14ac:dyDescent="0.35">
      <c r="A302" s="53"/>
      <c r="B302" s="56"/>
      <c r="C302" s="59"/>
      <c r="D302" s="65" t="str">
        <f t="shared" si="32"/>
        <v/>
      </c>
      <c r="E302" s="63" t="str">
        <f>IF(OR(C302="",A302=""),"",IF(A302&lt;Vbld!$G$7,IF(VALUE(RIGHT(T302,2))&lt;50,66,86),INDEX(EC!$C$2:$C$739,MATCH(C302,EC,0))))</f>
        <v/>
      </c>
      <c r="F302" s="32" t="str">
        <f t="shared" si="33"/>
        <v/>
      </c>
      <c r="G302" s="37"/>
      <c r="H302" s="37"/>
      <c r="I302" s="37"/>
      <c r="J302" s="35"/>
      <c r="K302" s="28"/>
      <c r="L302" s="28"/>
      <c r="M302" s="30"/>
      <c r="N302" s="39">
        <f t="shared" si="34"/>
        <v>0</v>
      </c>
      <c r="P302" s="4" t="str">
        <f t="shared" si="35"/>
        <v/>
      </c>
      <c r="Q302" s="4" t="str">
        <f t="shared" si="36"/>
        <v/>
      </c>
      <c r="R302" s="4" t="str">
        <f t="shared" si="38"/>
        <v>/</v>
      </c>
      <c r="S302" s="4" t="str">
        <f t="shared" si="39"/>
        <v/>
      </c>
      <c r="T302" s="4" t="str">
        <f t="shared" si="37"/>
        <v/>
      </c>
    </row>
    <row r="303" spans="1:20" x14ac:dyDescent="0.35">
      <c r="A303" s="53"/>
      <c r="B303" s="56"/>
      <c r="C303" s="59"/>
      <c r="D303" s="65" t="str">
        <f t="shared" si="32"/>
        <v/>
      </c>
      <c r="E303" s="63" t="str">
        <f>IF(OR(C303="",A303=""),"",IF(A303&lt;Vbld!$G$7,IF(VALUE(RIGHT(T303,2))&lt;50,66,86),INDEX(EC!$C$2:$C$739,MATCH(C303,EC,0))))</f>
        <v/>
      </c>
      <c r="F303" s="32" t="str">
        <f t="shared" si="33"/>
        <v/>
      </c>
      <c r="G303" s="37"/>
      <c r="H303" s="37"/>
      <c r="I303" s="37"/>
      <c r="J303" s="35"/>
      <c r="K303" s="28"/>
      <c r="L303" s="28"/>
      <c r="M303" s="30"/>
      <c r="N303" s="39">
        <f t="shared" si="34"/>
        <v>0</v>
      </c>
      <c r="P303" s="4" t="str">
        <f t="shared" si="35"/>
        <v/>
      </c>
      <c r="Q303" s="4" t="str">
        <f t="shared" si="36"/>
        <v/>
      </c>
      <c r="R303" s="4" t="str">
        <f t="shared" si="38"/>
        <v>/</v>
      </c>
      <c r="S303" s="4" t="str">
        <f t="shared" si="39"/>
        <v/>
      </c>
      <c r="T303" s="4" t="str">
        <f t="shared" si="37"/>
        <v/>
      </c>
    </row>
    <row r="304" spans="1:20" x14ac:dyDescent="0.35">
      <c r="A304" s="53"/>
      <c r="B304" s="56"/>
      <c r="C304" s="59"/>
      <c r="D304" s="65" t="str">
        <f t="shared" si="32"/>
        <v/>
      </c>
      <c r="E304" s="63" t="str">
        <f>IF(OR(C304="",A304=""),"",IF(A304&lt;Vbld!$G$7,IF(VALUE(RIGHT(T304,2))&lt;50,66,86),INDEX(EC!$C$2:$C$739,MATCH(C304,EC,0))))</f>
        <v/>
      </c>
      <c r="F304" s="32" t="str">
        <f t="shared" si="33"/>
        <v/>
      </c>
      <c r="G304" s="37"/>
      <c r="H304" s="37"/>
      <c r="I304" s="37"/>
      <c r="J304" s="35"/>
      <c r="K304" s="28"/>
      <c r="L304" s="28"/>
      <c r="M304" s="30"/>
      <c r="N304" s="39">
        <f t="shared" si="34"/>
        <v>0</v>
      </c>
      <c r="P304" s="4" t="str">
        <f t="shared" si="35"/>
        <v/>
      </c>
      <c r="Q304" s="4" t="str">
        <f t="shared" si="36"/>
        <v/>
      </c>
      <c r="R304" s="4" t="str">
        <f t="shared" si="38"/>
        <v>/</v>
      </c>
      <c r="S304" s="4" t="str">
        <f t="shared" si="39"/>
        <v/>
      </c>
      <c r="T304" s="4" t="str">
        <f t="shared" si="37"/>
        <v/>
      </c>
    </row>
    <row r="305" spans="1:20" x14ac:dyDescent="0.35">
      <c r="A305" s="53"/>
      <c r="B305" s="56"/>
      <c r="C305" s="59"/>
      <c r="D305" s="65" t="str">
        <f t="shared" si="32"/>
        <v/>
      </c>
      <c r="E305" s="63" t="str">
        <f>IF(OR(C305="",A305=""),"",IF(A305&lt;Vbld!$G$7,IF(VALUE(RIGHT(T305,2))&lt;50,66,86),INDEX(EC!$C$2:$C$739,MATCH(C305,EC,0))))</f>
        <v/>
      </c>
      <c r="F305" s="32" t="str">
        <f t="shared" si="33"/>
        <v/>
      </c>
      <c r="G305" s="37"/>
      <c r="H305" s="37"/>
      <c r="I305" s="37"/>
      <c r="J305" s="35"/>
      <c r="K305" s="28"/>
      <c r="L305" s="28"/>
      <c r="M305" s="30"/>
      <c r="N305" s="39">
        <f t="shared" si="34"/>
        <v>0</v>
      </c>
      <c r="P305" s="4" t="str">
        <f t="shared" si="35"/>
        <v/>
      </c>
      <c r="Q305" s="4" t="str">
        <f t="shared" si="36"/>
        <v/>
      </c>
      <c r="R305" s="4" t="str">
        <f t="shared" si="38"/>
        <v>/</v>
      </c>
      <c r="S305" s="4" t="str">
        <f t="shared" si="39"/>
        <v/>
      </c>
      <c r="T305" s="4" t="str">
        <f t="shared" si="37"/>
        <v/>
      </c>
    </row>
    <row r="306" spans="1:20" x14ac:dyDescent="0.35">
      <c r="A306" s="53"/>
      <c r="B306" s="56"/>
      <c r="C306" s="59"/>
      <c r="D306" s="65" t="str">
        <f t="shared" si="32"/>
        <v/>
      </c>
      <c r="E306" s="63" t="str">
        <f>IF(OR(C306="",A306=""),"",IF(A306&lt;Vbld!$G$7,IF(VALUE(RIGHT(T306,2))&lt;50,66,86),INDEX(EC!$C$2:$C$739,MATCH(C306,EC,0))))</f>
        <v/>
      </c>
      <c r="F306" s="32" t="str">
        <f t="shared" si="33"/>
        <v/>
      </c>
      <c r="G306" s="37"/>
      <c r="H306" s="37"/>
      <c r="I306" s="37"/>
      <c r="J306" s="35"/>
      <c r="K306" s="28"/>
      <c r="L306" s="28"/>
      <c r="M306" s="30"/>
      <c r="N306" s="39">
        <f t="shared" si="34"/>
        <v>0</v>
      </c>
      <c r="P306" s="4" t="str">
        <f t="shared" si="35"/>
        <v/>
      </c>
      <c r="Q306" s="4" t="str">
        <f t="shared" si="36"/>
        <v/>
      </c>
      <c r="R306" s="4" t="str">
        <f t="shared" si="38"/>
        <v>/</v>
      </c>
      <c r="S306" s="4" t="str">
        <f t="shared" si="39"/>
        <v/>
      </c>
      <c r="T306" s="4" t="str">
        <f t="shared" si="37"/>
        <v/>
      </c>
    </row>
    <row r="307" spans="1:20" x14ac:dyDescent="0.35">
      <c r="A307" s="53"/>
      <c r="B307" s="56"/>
      <c r="C307" s="59"/>
      <c r="D307" s="65" t="str">
        <f t="shared" si="32"/>
        <v/>
      </c>
      <c r="E307" s="63" t="str">
        <f>IF(OR(C307="",A307=""),"",IF(A307&lt;Vbld!$G$7,IF(VALUE(RIGHT(T307,2))&lt;50,66,86),INDEX(EC!$C$2:$C$739,MATCH(C307,EC,0))))</f>
        <v/>
      </c>
      <c r="F307" s="32" t="str">
        <f t="shared" si="33"/>
        <v/>
      </c>
      <c r="G307" s="37"/>
      <c r="H307" s="37"/>
      <c r="I307" s="37"/>
      <c r="J307" s="35"/>
      <c r="K307" s="28"/>
      <c r="L307" s="28"/>
      <c r="M307" s="30"/>
      <c r="N307" s="39">
        <f t="shared" si="34"/>
        <v>0</v>
      </c>
      <c r="P307" s="4" t="str">
        <f t="shared" si="35"/>
        <v/>
      </c>
      <c r="Q307" s="4" t="str">
        <f t="shared" si="36"/>
        <v/>
      </c>
      <c r="R307" s="4" t="str">
        <f t="shared" si="38"/>
        <v>/</v>
      </c>
      <c r="S307" s="4" t="str">
        <f t="shared" si="39"/>
        <v/>
      </c>
      <c r="T307" s="4" t="str">
        <f t="shared" si="37"/>
        <v/>
      </c>
    </row>
    <row r="308" spans="1:20" x14ac:dyDescent="0.35">
      <c r="A308" s="53"/>
      <c r="B308" s="56"/>
      <c r="C308" s="59"/>
      <c r="D308" s="65" t="str">
        <f t="shared" si="32"/>
        <v/>
      </c>
      <c r="E308" s="63" t="str">
        <f>IF(OR(C308="",A308=""),"",IF(A308&lt;Vbld!$G$7,IF(VALUE(RIGHT(T308,2))&lt;50,66,86),INDEX(EC!$C$2:$C$739,MATCH(C308,EC,0))))</f>
        <v/>
      </c>
      <c r="F308" s="32" t="str">
        <f t="shared" si="33"/>
        <v/>
      </c>
      <c r="G308" s="37"/>
      <c r="H308" s="37"/>
      <c r="I308" s="37"/>
      <c r="J308" s="35"/>
      <c r="K308" s="28"/>
      <c r="L308" s="28"/>
      <c r="M308" s="30"/>
      <c r="N308" s="39">
        <f t="shared" si="34"/>
        <v>0</v>
      </c>
      <c r="P308" s="4" t="str">
        <f t="shared" si="35"/>
        <v/>
      </c>
      <c r="Q308" s="4" t="str">
        <f t="shared" si="36"/>
        <v/>
      </c>
      <c r="R308" s="4" t="str">
        <f t="shared" si="38"/>
        <v>/</v>
      </c>
      <c r="S308" s="4" t="str">
        <f t="shared" si="39"/>
        <v/>
      </c>
      <c r="T308" s="4" t="str">
        <f t="shared" si="37"/>
        <v/>
      </c>
    </row>
    <row r="309" spans="1:20" x14ac:dyDescent="0.35">
      <c r="A309" s="53"/>
      <c r="B309" s="56"/>
      <c r="C309" s="59"/>
      <c r="D309" s="65" t="str">
        <f t="shared" si="32"/>
        <v/>
      </c>
      <c r="E309" s="63" t="str">
        <f>IF(OR(C309="",A309=""),"",IF(A309&lt;Vbld!$G$7,IF(VALUE(RIGHT(T309,2))&lt;50,66,86),INDEX(EC!$C$2:$C$739,MATCH(C309,EC,0))))</f>
        <v/>
      </c>
      <c r="F309" s="32" t="str">
        <f t="shared" si="33"/>
        <v/>
      </c>
      <c r="G309" s="37"/>
      <c r="H309" s="37"/>
      <c r="I309" s="37"/>
      <c r="J309" s="35"/>
      <c r="K309" s="28"/>
      <c r="L309" s="28"/>
      <c r="M309" s="30"/>
      <c r="N309" s="39">
        <f t="shared" si="34"/>
        <v>0</v>
      </c>
      <c r="P309" s="4" t="str">
        <f t="shared" si="35"/>
        <v/>
      </c>
      <c r="Q309" s="4" t="str">
        <f t="shared" si="36"/>
        <v/>
      </c>
      <c r="R309" s="4" t="str">
        <f t="shared" si="38"/>
        <v>/</v>
      </c>
      <c r="S309" s="4" t="str">
        <f t="shared" si="39"/>
        <v/>
      </c>
      <c r="T309" s="4" t="str">
        <f t="shared" si="37"/>
        <v/>
      </c>
    </row>
    <row r="310" spans="1:20" x14ac:dyDescent="0.35">
      <c r="A310" s="53"/>
      <c r="B310" s="56"/>
      <c r="C310" s="59"/>
      <c r="D310" s="65" t="str">
        <f t="shared" si="32"/>
        <v/>
      </c>
      <c r="E310" s="63" t="str">
        <f>IF(OR(C310="",A310=""),"",IF(A310&lt;Vbld!$G$7,IF(VALUE(RIGHT(T310,2))&lt;50,66,86),INDEX(EC!$C$2:$C$739,MATCH(C310,EC,0))))</f>
        <v/>
      </c>
      <c r="F310" s="32" t="str">
        <f t="shared" si="33"/>
        <v/>
      </c>
      <c r="G310" s="37"/>
      <c r="H310" s="37"/>
      <c r="I310" s="37"/>
      <c r="J310" s="35"/>
      <c r="K310" s="28"/>
      <c r="L310" s="28"/>
      <c r="M310" s="30"/>
      <c r="N310" s="39">
        <f t="shared" si="34"/>
        <v>0</v>
      </c>
      <c r="P310" s="4" t="str">
        <f t="shared" si="35"/>
        <v/>
      </c>
      <c r="Q310" s="4" t="str">
        <f t="shared" si="36"/>
        <v/>
      </c>
      <c r="R310" s="4" t="str">
        <f t="shared" si="38"/>
        <v>/</v>
      </c>
      <c r="S310" s="4" t="str">
        <f t="shared" si="39"/>
        <v/>
      </c>
      <c r="T310" s="4" t="str">
        <f t="shared" si="37"/>
        <v/>
      </c>
    </row>
    <row r="311" spans="1:20" x14ac:dyDescent="0.35">
      <c r="A311" s="53"/>
      <c r="B311" s="56"/>
      <c r="C311" s="59"/>
      <c r="D311" s="65" t="str">
        <f t="shared" si="32"/>
        <v/>
      </c>
      <c r="E311" s="63" t="str">
        <f>IF(OR(C311="",A311=""),"",IF(A311&lt;Vbld!$G$7,IF(VALUE(RIGHT(T311,2))&lt;50,66,86),INDEX(EC!$C$2:$C$739,MATCH(C311,EC,0))))</f>
        <v/>
      </c>
      <c r="F311" s="32" t="str">
        <f t="shared" si="33"/>
        <v/>
      </c>
      <c r="G311" s="37"/>
      <c r="H311" s="37"/>
      <c r="I311" s="37"/>
      <c r="J311" s="35"/>
      <c r="K311" s="28"/>
      <c r="L311" s="28"/>
      <c r="M311" s="30"/>
      <c r="N311" s="39">
        <f t="shared" si="34"/>
        <v>0</v>
      </c>
      <c r="P311" s="4" t="str">
        <f t="shared" si="35"/>
        <v/>
      </c>
      <c r="Q311" s="4" t="str">
        <f t="shared" si="36"/>
        <v/>
      </c>
      <c r="R311" s="4" t="str">
        <f t="shared" si="38"/>
        <v>/</v>
      </c>
      <c r="S311" s="4" t="str">
        <f t="shared" si="39"/>
        <v/>
      </c>
      <c r="T311" s="4" t="str">
        <f t="shared" si="37"/>
        <v/>
      </c>
    </row>
    <row r="312" spans="1:20" x14ac:dyDescent="0.35">
      <c r="A312" s="53"/>
      <c r="B312" s="56"/>
      <c r="C312" s="59"/>
      <c r="D312" s="65" t="str">
        <f t="shared" si="32"/>
        <v/>
      </c>
      <c r="E312" s="63" t="str">
        <f>IF(OR(C312="",A312=""),"",IF(A312&lt;Vbld!$G$7,IF(VALUE(RIGHT(T312,2))&lt;50,66,86),INDEX(EC!$C$2:$C$739,MATCH(C312,EC,0))))</f>
        <v/>
      </c>
      <c r="F312" s="32" t="str">
        <f t="shared" si="33"/>
        <v/>
      </c>
      <c r="G312" s="37"/>
      <c r="H312" s="37"/>
      <c r="I312" s="37"/>
      <c r="J312" s="35"/>
      <c r="K312" s="28"/>
      <c r="L312" s="28"/>
      <c r="M312" s="30"/>
      <c r="N312" s="39">
        <f t="shared" si="34"/>
        <v>0</v>
      </c>
      <c r="P312" s="4" t="str">
        <f t="shared" si="35"/>
        <v/>
      </c>
      <c r="Q312" s="4" t="str">
        <f t="shared" si="36"/>
        <v/>
      </c>
      <c r="R312" s="4" t="str">
        <f t="shared" si="38"/>
        <v>/</v>
      </c>
      <c r="S312" s="4" t="str">
        <f t="shared" si="39"/>
        <v/>
      </c>
      <c r="T312" s="4" t="str">
        <f t="shared" si="37"/>
        <v/>
      </c>
    </row>
    <row r="313" spans="1:20" x14ac:dyDescent="0.35">
      <c r="A313" s="53"/>
      <c r="B313" s="56"/>
      <c r="C313" s="59"/>
      <c r="D313" s="65" t="str">
        <f t="shared" si="32"/>
        <v/>
      </c>
      <c r="E313" s="63" t="str">
        <f>IF(OR(C313="",A313=""),"",IF(A313&lt;Vbld!$G$7,IF(VALUE(RIGHT(T313,2))&lt;50,66,86),INDEX(EC!$C$2:$C$739,MATCH(C313,EC,0))))</f>
        <v/>
      </c>
      <c r="F313" s="32" t="str">
        <f t="shared" si="33"/>
        <v/>
      </c>
      <c r="G313" s="37"/>
      <c r="H313" s="37"/>
      <c r="I313" s="37"/>
      <c r="J313" s="35"/>
      <c r="K313" s="28"/>
      <c r="L313" s="28"/>
      <c r="M313" s="30"/>
      <c r="N313" s="39">
        <f t="shared" si="34"/>
        <v>0</v>
      </c>
      <c r="P313" s="4" t="str">
        <f t="shared" si="35"/>
        <v/>
      </c>
      <c r="Q313" s="4" t="str">
        <f t="shared" si="36"/>
        <v/>
      </c>
      <c r="R313" s="4" t="str">
        <f t="shared" si="38"/>
        <v>/</v>
      </c>
      <c r="S313" s="4" t="str">
        <f t="shared" si="39"/>
        <v/>
      </c>
      <c r="T313" s="4" t="str">
        <f t="shared" si="37"/>
        <v/>
      </c>
    </row>
    <row r="314" spans="1:20" x14ac:dyDescent="0.35">
      <c r="A314" s="53"/>
      <c r="B314" s="56"/>
      <c r="C314" s="59"/>
      <c r="D314" s="65" t="str">
        <f t="shared" si="32"/>
        <v/>
      </c>
      <c r="E314" s="63" t="str">
        <f>IF(OR(C314="",A314=""),"",IF(A314&lt;Vbld!$G$7,IF(VALUE(RIGHT(T314,2))&lt;50,66,86),INDEX(EC!$C$2:$C$739,MATCH(C314,EC,0))))</f>
        <v/>
      </c>
      <c r="F314" s="32" t="str">
        <f t="shared" si="33"/>
        <v/>
      </c>
      <c r="G314" s="37"/>
      <c r="H314" s="37"/>
      <c r="I314" s="37"/>
      <c r="J314" s="35"/>
      <c r="K314" s="28"/>
      <c r="L314" s="28"/>
      <c r="M314" s="30"/>
      <c r="N314" s="39">
        <f t="shared" si="34"/>
        <v>0</v>
      </c>
      <c r="P314" s="4" t="str">
        <f t="shared" si="35"/>
        <v/>
      </c>
      <c r="Q314" s="4" t="str">
        <f t="shared" si="36"/>
        <v/>
      </c>
      <c r="R314" s="4" t="str">
        <f t="shared" si="38"/>
        <v>/</v>
      </c>
      <c r="S314" s="4" t="str">
        <f t="shared" si="39"/>
        <v/>
      </c>
      <c r="T314" s="4" t="str">
        <f t="shared" si="37"/>
        <v/>
      </c>
    </row>
    <row r="315" spans="1:20" x14ac:dyDescent="0.35">
      <c r="A315" s="53"/>
      <c r="B315" s="56"/>
      <c r="C315" s="59"/>
      <c r="D315" s="65" t="str">
        <f t="shared" si="32"/>
        <v/>
      </c>
      <c r="E315" s="63" t="str">
        <f>IF(OR(C315="",A315=""),"",IF(A315&lt;Vbld!$G$7,IF(VALUE(RIGHT(T315,2))&lt;50,66,86),INDEX(EC!$C$2:$C$739,MATCH(C315,EC,0))))</f>
        <v/>
      </c>
      <c r="F315" s="32" t="str">
        <f t="shared" si="33"/>
        <v/>
      </c>
      <c r="G315" s="37"/>
      <c r="H315" s="37"/>
      <c r="I315" s="37"/>
      <c r="J315" s="35"/>
      <c r="K315" s="28"/>
      <c r="L315" s="28"/>
      <c r="M315" s="30"/>
      <c r="N315" s="39">
        <f t="shared" si="34"/>
        <v>0</v>
      </c>
      <c r="P315" s="4" t="str">
        <f t="shared" si="35"/>
        <v/>
      </c>
      <c r="Q315" s="4" t="str">
        <f t="shared" si="36"/>
        <v/>
      </c>
      <c r="R315" s="4" t="str">
        <f t="shared" si="38"/>
        <v>/</v>
      </c>
      <c r="S315" s="4" t="str">
        <f t="shared" si="39"/>
        <v/>
      </c>
      <c r="T315" s="4" t="str">
        <f t="shared" si="37"/>
        <v/>
      </c>
    </row>
    <row r="316" spans="1:20" x14ac:dyDescent="0.35">
      <c r="A316" s="53"/>
      <c r="B316" s="56"/>
      <c r="C316" s="59"/>
      <c r="D316" s="65" t="str">
        <f t="shared" si="32"/>
        <v/>
      </c>
      <c r="E316" s="63" t="str">
        <f>IF(OR(C316="",A316=""),"",IF(A316&lt;Vbld!$G$7,IF(VALUE(RIGHT(T316,2))&lt;50,66,86),INDEX(EC!$C$2:$C$739,MATCH(C316,EC,0))))</f>
        <v/>
      </c>
      <c r="F316" s="32" t="str">
        <f t="shared" si="33"/>
        <v/>
      </c>
      <c r="G316" s="37"/>
      <c r="H316" s="37"/>
      <c r="I316" s="37"/>
      <c r="J316" s="35"/>
      <c r="K316" s="28"/>
      <c r="L316" s="28"/>
      <c r="M316" s="30"/>
      <c r="N316" s="39">
        <f t="shared" si="34"/>
        <v>0</v>
      </c>
      <c r="P316" s="4" t="str">
        <f t="shared" si="35"/>
        <v/>
      </c>
      <c r="Q316" s="4" t="str">
        <f t="shared" si="36"/>
        <v/>
      </c>
      <c r="R316" s="4" t="str">
        <f t="shared" si="38"/>
        <v>/</v>
      </c>
      <c r="S316" s="4" t="str">
        <f t="shared" si="39"/>
        <v/>
      </c>
      <c r="T316" s="4" t="str">
        <f t="shared" si="37"/>
        <v/>
      </c>
    </row>
    <row r="317" spans="1:20" x14ac:dyDescent="0.35">
      <c r="A317" s="53"/>
      <c r="B317" s="56"/>
      <c r="C317" s="59"/>
      <c r="D317" s="65" t="str">
        <f t="shared" si="32"/>
        <v/>
      </c>
      <c r="E317" s="63" t="str">
        <f>IF(OR(C317="",A317=""),"",IF(A317&lt;Vbld!$G$7,IF(VALUE(RIGHT(T317,2))&lt;50,66,86),INDEX(EC!$C$2:$C$739,MATCH(C317,EC,0))))</f>
        <v/>
      </c>
      <c r="F317" s="32" t="str">
        <f t="shared" si="33"/>
        <v/>
      </c>
      <c r="G317" s="37"/>
      <c r="H317" s="37"/>
      <c r="I317" s="37"/>
      <c r="J317" s="35"/>
      <c r="K317" s="28"/>
      <c r="L317" s="28"/>
      <c r="M317" s="30"/>
      <c r="N317" s="39">
        <f t="shared" si="34"/>
        <v>0</v>
      </c>
      <c r="P317" s="4" t="str">
        <f t="shared" si="35"/>
        <v/>
      </c>
      <c r="Q317" s="4" t="str">
        <f t="shared" si="36"/>
        <v/>
      </c>
      <c r="R317" s="4" t="str">
        <f t="shared" si="38"/>
        <v>/</v>
      </c>
      <c r="S317" s="4" t="str">
        <f t="shared" si="39"/>
        <v/>
      </c>
      <c r="T317" s="4" t="str">
        <f t="shared" si="37"/>
        <v/>
      </c>
    </row>
    <row r="318" spans="1:20" x14ac:dyDescent="0.35">
      <c r="A318" s="53"/>
      <c r="B318" s="56"/>
      <c r="C318" s="59"/>
      <c r="D318" s="65" t="str">
        <f t="shared" si="32"/>
        <v/>
      </c>
      <c r="E318" s="63" t="str">
        <f>IF(OR(C318="",A318=""),"",IF(A318&lt;Vbld!$G$7,IF(VALUE(RIGHT(T318,2))&lt;50,66,86),INDEX(EC!$C$2:$C$739,MATCH(C318,EC,0))))</f>
        <v/>
      </c>
      <c r="F318" s="32" t="str">
        <f t="shared" si="33"/>
        <v/>
      </c>
      <c r="G318" s="37"/>
      <c r="H318" s="37"/>
      <c r="I318" s="37"/>
      <c r="J318" s="35"/>
      <c r="K318" s="28"/>
      <c r="L318" s="28"/>
      <c r="M318" s="30"/>
      <c r="N318" s="39">
        <f t="shared" si="34"/>
        <v>0</v>
      </c>
      <c r="P318" s="4" t="str">
        <f t="shared" si="35"/>
        <v/>
      </c>
      <c r="Q318" s="4" t="str">
        <f t="shared" si="36"/>
        <v/>
      </c>
      <c r="R318" s="4" t="str">
        <f t="shared" si="38"/>
        <v>/</v>
      </c>
      <c r="S318" s="4" t="str">
        <f t="shared" si="39"/>
        <v/>
      </c>
      <c r="T318" s="4" t="str">
        <f t="shared" si="37"/>
        <v/>
      </c>
    </row>
    <row r="319" spans="1:20" x14ac:dyDescent="0.35">
      <c r="A319" s="53"/>
      <c r="B319" s="56"/>
      <c r="C319" s="59"/>
      <c r="D319" s="65" t="str">
        <f t="shared" si="32"/>
        <v/>
      </c>
      <c r="E319" s="63" t="str">
        <f>IF(OR(C319="",A319=""),"",IF(A319&lt;Vbld!$G$7,IF(VALUE(RIGHT(T319,2))&lt;50,66,86),INDEX(EC!$C$2:$C$739,MATCH(C319,EC,0))))</f>
        <v/>
      </c>
      <c r="F319" s="32" t="str">
        <f t="shared" si="33"/>
        <v/>
      </c>
      <c r="G319" s="37"/>
      <c r="H319" s="37"/>
      <c r="I319" s="37"/>
      <c r="J319" s="35"/>
      <c r="K319" s="28"/>
      <c r="L319" s="28"/>
      <c r="M319" s="30"/>
      <c r="N319" s="39">
        <f t="shared" si="34"/>
        <v>0</v>
      </c>
      <c r="P319" s="4" t="str">
        <f t="shared" si="35"/>
        <v/>
      </c>
      <c r="Q319" s="4" t="str">
        <f t="shared" si="36"/>
        <v/>
      </c>
      <c r="R319" s="4" t="str">
        <f t="shared" si="38"/>
        <v>/</v>
      </c>
      <c r="S319" s="4" t="str">
        <f t="shared" si="39"/>
        <v/>
      </c>
      <c r="T319" s="4" t="str">
        <f t="shared" si="37"/>
        <v/>
      </c>
    </row>
    <row r="320" spans="1:20" x14ac:dyDescent="0.35">
      <c r="A320" s="53"/>
      <c r="B320" s="56"/>
      <c r="C320" s="59"/>
      <c r="D320" s="65" t="str">
        <f t="shared" si="32"/>
        <v/>
      </c>
      <c r="E320" s="63" t="str">
        <f>IF(OR(C320="",A320=""),"",IF(A320&lt;Vbld!$G$7,IF(VALUE(RIGHT(T320,2))&lt;50,66,86),INDEX(EC!$C$2:$C$739,MATCH(C320,EC,0))))</f>
        <v/>
      </c>
      <c r="F320" s="32" t="str">
        <f t="shared" si="33"/>
        <v/>
      </c>
      <c r="G320" s="37"/>
      <c r="H320" s="37"/>
      <c r="I320" s="37"/>
      <c r="J320" s="35"/>
      <c r="K320" s="28"/>
      <c r="L320" s="28"/>
      <c r="M320" s="30"/>
      <c r="N320" s="39">
        <f t="shared" si="34"/>
        <v>0</v>
      </c>
      <c r="P320" s="4" t="str">
        <f t="shared" si="35"/>
        <v/>
      </c>
      <c r="Q320" s="4" t="str">
        <f t="shared" si="36"/>
        <v/>
      </c>
      <c r="R320" s="4" t="str">
        <f t="shared" si="38"/>
        <v>/</v>
      </c>
      <c r="S320" s="4" t="str">
        <f t="shared" si="39"/>
        <v/>
      </c>
      <c r="T320" s="4" t="str">
        <f t="shared" si="37"/>
        <v/>
      </c>
    </row>
    <row r="321" spans="1:20" x14ac:dyDescent="0.35">
      <c r="A321" s="53"/>
      <c r="B321" s="56"/>
      <c r="C321" s="59"/>
      <c r="D321" s="65" t="str">
        <f t="shared" si="32"/>
        <v/>
      </c>
      <c r="E321" s="63" t="str">
        <f>IF(OR(C321="",A321=""),"",IF(A321&lt;Vbld!$G$7,IF(VALUE(RIGHT(T321,2))&lt;50,66,86),INDEX(EC!$C$2:$C$739,MATCH(C321,EC,0))))</f>
        <v/>
      </c>
      <c r="F321" s="32" t="str">
        <f t="shared" si="33"/>
        <v/>
      </c>
      <c r="G321" s="37"/>
      <c r="H321" s="37"/>
      <c r="I321" s="37"/>
      <c r="J321" s="35"/>
      <c r="K321" s="28"/>
      <c r="L321" s="28"/>
      <c r="M321" s="30"/>
      <c r="N321" s="39">
        <f t="shared" si="34"/>
        <v>0</v>
      </c>
      <c r="P321" s="4" t="str">
        <f t="shared" si="35"/>
        <v/>
      </c>
      <c r="Q321" s="4" t="str">
        <f t="shared" si="36"/>
        <v/>
      </c>
      <c r="R321" s="4" t="str">
        <f t="shared" si="38"/>
        <v>/</v>
      </c>
      <c r="S321" s="4" t="str">
        <f t="shared" si="39"/>
        <v/>
      </c>
      <c r="T321" s="4" t="str">
        <f t="shared" si="37"/>
        <v/>
      </c>
    </row>
    <row r="322" spans="1:20" x14ac:dyDescent="0.35">
      <c r="A322" s="53"/>
      <c r="B322" s="56"/>
      <c r="C322" s="59"/>
      <c r="D322" s="65" t="str">
        <f t="shared" si="32"/>
        <v/>
      </c>
      <c r="E322" s="63" t="str">
        <f>IF(OR(C322="",A322=""),"",IF(A322&lt;Vbld!$G$7,IF(VALUE(RIGHT(T322,2))&lt;50,66,86),INDEX(EC!$C$2:$C$739,MATCH(C322,EC,0))))</f>
        <v/>
      </c>
      <c r="F322" s="32" t="str">
        <f t="shared" si="33"/>
        <v/>
      </c>
      <c r="G322" s="37"/>
      <c r="H322" s="37"/>
      <c r="I322" s="37"/>
      <c r="J322" s="35"/>
      <c r="K322" s="28"/>
      <c r="L322" s="28"/>
      <c r="M322" s="30"/>
      <c r="N322" s="39">
        <f t="shared" si="34"/>
        <v>0</v>
      </c>
      <c r="P322" s="4" t="str">
        <f t="shared" si="35"/>
        <v/>
      </c>
      <c r="Q322" s="4" t="str">
        <f t="shared" si="36"/>
        <v/>
      </c>
      <c r="R322" s="4" t="str">
        <f t="shared" si="38"/>
        <v>/</v>
      </c>
      <c r="S322" s="4" t="str">
        <f t="shared" si="39"/>
        <v/>
      </c>
      <c r="T322" s="4" t="str">
        <f t="shared" si="37"/>
        <v/>
      </c>
    </row>
    <row r="323" spans="1:20" x14ac:dyDescent="0.35">
      <c r="A323" s="53"/>
      <c r="B323" s="56"/>
      <c r="C323" s="59"/>
      <c r="D323" s="65" t="str">
        <f t="shared" si="32"/>
        <v/>
      </c>
      <c r="E323" s="63" t="str">
        <f>IF(OR(C323="",A323=""),"",IF(A323&lt;Vbld!$G$7,IF(VALUE(RIGHT(T323,2))&lt;50,66,86),INDEX(EC!$C$2:$C$739,MATCH(C323,EC,0))))</f>
        <v/>
      </c>
      <c r="F323" s="32" t="str">
        <f t="shared" si="33"/>
        <v/>
      </c>
      <c r="G323" s="37"/>
      <c r="H323" s="37"/>
      <c r="I323" s="37"/>
      <c r="J323" s="35"/>
      <c r="K323" s="28"/>
      <c r="L323" s="28"/>
      <c r="M323" s="30"/>
      <c r="N323" s="39">
        <f t="shared" si="34"/>
        <v>0</v>
      </c>
      <c r="P323" s="4" t="str">
        <f t="shared" si="35"/>
        <v/>
      </c>
      <c r="Q323" s="4" t="str">
        <f t="shared" si="36"/>
        <v/>
      </c>
      <c r="R323" s="4" t="str">
        <f t="shared" si="38"/>
        <v>/</v>
      </c>
      <c r="S323" s="4" t="str">
        <f t="shared" si="39"/>
        <v/>
      </c>
      <c r="T323" s="4" t="str">
        <f t="shared" si="37"/>
        <v/>
      </c>
    </row>
    <row r="324" spans="1:20" x14ac:dyDescent="0.35">
      <c r="A324" s="53"/>
      <c r="B324" s="56"/>
      <c r="C324" s="59"/>
      <c r="D324" s="65" t="str">
        <f t="shared" si="32"/>
        <v/>
      </c>
      <c r="E324" s="63" t="str">
        <f>IF(OR(C324="",A324=""),"",IF(A324&lt;Vbld!$G$7,IF(VALUE(RIGHT(T324,2))&lt;50,66,86),INDEX(EC!$C$2:$C$739,MATCH(C324,EC,0))))</f>
        <v/>
      </c>
      <c r="F324" s="32" t="str">
        <f t="shared" si="33"/>
        <v/>
      </c>
      <c r="G324" s="37"/>
      <c r="H324" s="37"/>
      <c r="I324" s="37"/>
      <c r="J324" s="35"/>
      <c r="K324" s="28"/>
      <c r="L324" s="28"/>
      <c r="M324" s="30"/>
      <c r="N324" s="39">
        <f t="shared" si="34"/>
        <v>0</v>
      </c>
      <c r="P324" s="4" t="str">
        <f t="shared" si="35"/>
        <v/>
      </c>
      <c r="Q324" s="4" t="str">
        <f t="shared" si="36"/>
        <v/>
      </c>
      <c r="R324" s="4" t="str">
        <f t="shared" si="38"/>
        <v>/</v>
      </c>
      <c r="S324" s="4" t="str">
        <f t="shared" si="39"/>
        <v/>
      </c>
      <c r="T324" s="4" t="str">
        <f t="shared" si="37"/>
        <v/>
      </c>
    </row>
    <row r="325" spans="1:20" x14ac:dyDescent="0.35">
      <c r="A325" s="53"/>
      <c r="B325" s="56"/>
      <c r="C325" s="59"/>
      <c r="D325" s="65" t="str">
        <f t="shared" ref="D325:D388" si="40">IF(OR(B325="",C325=""),"",IF(LEN(C325)=5,CONCATENATE(B325,"/",LEFT(C325,3),"-",RIGHT(C325,2)),CONCATENATE(B325,"/",LEFT(C325,3),"-",MID(C325,4,2),RIGHT(C325,3))))</f>
        <v/>
      </c>
      <c r="E325" s="63" t="str">
        <f>IF(OR(C325="",A325=""),"",IF(A325&lt;Vbld!$G$7,IF(VALUE(RIGHT(T325,2))&lt;50,66,86),INDEX(EC!$C$2:$C$739,MATCH(C325,EC,0))))</f>
        <v/>
      </c>
      <c r="F325" s="32" t="str">
        <f t="shared" ref="F325:F388" si="41">IF(C325="","",INDEX(OmEC,MATCH(C325,EC,0)))</f>
        <v/>
      </c>
      <c r="G325" s="37"/>
      <c r="H325" s="37"/>
      <c r="I325" s="37"/>
      <c r="J325" s="35"/>
      <c r="K325" s="28"/>
      <c r="L325" s="28"/>
      <c r="M325" s="30"/>
      <c r="N325" s="39">
        <f t="shared" ref="N325:N388" si="42">SUM(I325:M325)</f>
        <v>0</v>
      </c>
      <c r="P325" s="4" t="str">
        <f t="shared" ref="P325:P388" si="43">LEFT(C325,3)</f>
        <v/>
      </c>
      <c r="Q325" s="4" t="str">
        <f t="shared" ref="Q325:Q388" si="44">IF(C325="","",IF(VALUE(RIGHT(T325,2))&lt;50,"G","B"))</f>
        <v/>
      </c>
      <c r="R325" s="4" t="str">
        <f t="shared" si="38"/>
        <v>/</v>
      </c>
      <c r="S325" s="4" t="str">
        <f t="shared" si="39"/>
        <v/>
      </c>
      <c r="T325" s="4" t="str">
        <f t="shared" ref="T325:T388" si="45">LEFT(C325,5)</f>
        <v/>
      </c>
    </row>
    <row r="326" spans="1:20" x14ac:dyDescent="0.35">
      <c r="A326" s="53"/>
      <c r="B326" s="56"/>
      <c r="C326" s="59"/>
      <c r="D326" s="65" t="str">
        <f t="shared" si="40"/>
        <v/>
      </c>
      <c r="E326" s="63" t="str">
        <f>IF(OR(C326="",A326=""),"",IF(A326&lt;Vbld!$G$7,IF(VALUE(RIGHT(T326,2))&lt;50,66,86),INDEX(EC!$C$2:$C$739,MATCH(C326,EC,0))))</f>
        <v/>
      </c>
      <c r="F326" s="32" t="str">
        <f t="shared" si="41"/>
        <v/>
      </c>
      <c r="G326" s="37"/>
      <c r="H326" s="37"/>
      <c r="I326" s="37"/>
      <c r="J326" s="35"/>
      <c r="K326" s="28"/>
      <c r="L326" s="28"/>
      <c r="M326" s="30"/>
      <c r="N326" s="39">
        <f t="shared" si="42"/>
        <v>0</v>
      </c>
      <c r="P326" s="4" t="str">
        <f t="shared" si="43"/>
        <v/>
      </c>
      <c r="Q326" s="4" t="str">
        <f t="shared" si="44"/>
        <v/>
      </c>
      <c r="R326" s="4" t="str">
        <f t="shared" ref="R326:R389" si="46">CONCATENATE(D326,"/",A326)</f>
        <v>/</v>
      </c>
      <c r="S326" s="4" t="str">
        <f t="shared" ref="S326:S389" si="47">IF(B326="","",LEFT(B326,3))</f>
        <v/>
      </c>
      <c r="T326" s="4" t="str">
        <f t="shared" si="45"/>
        <v/>
      </c>
    </row>
    <row r="327" spans="1:20" x14ac:dyDescent="0.35">
      <c r="A327" s="53"/>
      <c r="B327" s="56"/>
      <c r="C327" s="59"/>
      <c r="D327" s="65" t="str">
        <f t="shared" si="40"/>
        <v/>
      </c>
      <c r="E327" s="63" t="str">
        <f>IF(OR(C327="",A327=""),"",IF(A327&lt;Vbld!$G$7,IF(VALUE(RIGHT(T327,2))&lt;50,66,86),INDEX(EC!$C$2:$C$739,MATCH(C327,EC,0))))</f>
        <v/>
      </c>
      <c r="F327" s="32" t="str">
        <f t="shared" si="41"/>
        <v/>
      </c>
      <c r="G327" s="37"/>
      <c r="H327" s="37"/>
      <c r="I327" s="37"/>
      <c r="J327" s="35"/>
      <c r="K327" s="28"/>
      <c r="L327" s="28"/>
      <c r="M327" s="30"/>
      <c r="N327" s="39">
        <f t="shared" si="42"/>
        <v>0</v>
      </c>
      <c r="P327" s="4" t="str">
        <f t="shared" si="43"/>
        <v/>
      </c>
      <c r="Q327" s="4" t="str">
        <f t="shared" si="44"/>
        <v/>
      </c>
      <c r="R327" s="4" t="str">
        <f t="shared" si="46"/>
        <v>/</v>
      </c>
      <c r="S327" s="4" t="str">
        <f t="shared" si="47"/>
        <v/>
      </c>
      <c r="T327" s="4" t="str">
        <f t="shared" si="45"/>
        <v/>
      </c>
    </row>
    <row r="328" spans="1:20" x14ac:dyDescent="0.35">
      <c r="A328" s="53"/>
      <c r="B328" s="56"/>
      <c r="C328" s="59"/>
      <c r="D328" s="65" t="str">
        <f t="shared" si="40"/>
        <v/>
      </c>
      <c r="E328" s="63" t="str">
        <f>IF(OR(C328="",A328=""),"",IF(A328&lt;Vbld!$G$7,IF(VALUE(RIGHT(T328,2))&lt;50,66,86),INDEX(EC!$C$2:$C$739,MATCH(C328,EC,0))))</f>
        <v/>
      </c>
      <c r="F328" s="32" t="str">
        <f t="shared" si="41"/>
        <v/>
      </c>
      <c r="G328" s="37"/>
      <c r="H328" s="37"/>
      <c r="I328" s="37"/>
      <c r="J328" s="35"/>
      <c r="K328" s="28"/>
      <c r="L328" s="28"/>
      <c r="M328" s="30"/>
      <c r="N328" s="39">
        <f t="shared" si="42"/>
        <v>0</v>
      </c>
      <c r="P328" s="4" t="str">
        <f t="shared" si="43"/>
        <v/>
      </c>
      <c r="Q328" s="4" t="str">
        <f t="shared" si="44"/>
        <v/>
      </c>
      <c r="R328" s="4" t="str">
        <f t="shared" si="46"/>
        <v>/</v>
      </c>
      <c r="S328" s="4" t="str">
        <f t="shared" si="47"/>
        <v/>
      </c>
      <c r="T328" s="4" t="str">
        <f t="shared" si="45"/>
        <v/>
      </c>
    </row>
    <row r="329" spans="1:20" x14ac:dyDescent="0.35">
      <c r="A329" s="53"/>
      <c r="B329" s="56"/>
      <c r="C329" s="59"/>
      <c r="D329" s="65" t="str">
        <f t="shared" si="40"/>
        <v/>
      </c>
      <c r="E329" s="63" t="str">
        <f>IF(OR(C329="",A329=""),"",IF(A329&lt;Vbld!$G$7,IF(VALUE(RIGHT(T329,2))&lt;50,66,86),INDEX(EC!$C$2:$C$739,MATCH(C329,EC,0))))</f>
        <v/>
      </c>
      <c r="F329" s="32" t="str">
        <f t="shared" si="41"/>
        <v/>
      </c>
      <c r="G329" s="37"/>
      <c r="H329" s="37"/>
      <c r="I329" s="37"/>
      <c r="J329" s="35"/>
      <c r="K329" s="28"/>
      <c r="L329" s="28"/>
      <c r="M329" s="30"/>
      <c r="N329" s="39">
        <f t="shared" si="42"/>
        <v>0</v>
      </c>
      <c r="P329" s="4" t="str">
        <f t="shared" si="43"/>
        <v/>
      </c>
      <c r="Q329" s="4" t="str">
        <f t="shared" si="44"/>
        <v/>
      </c>
      <c r="R329" s="4" t="str">
        <f t="shared" si="46"/>
        <v>/</v>
      </c>
      <c r="S329" s="4" t="str">
        <f t="shared" si="47"/>
        <v/>
      </c>
      <c r="T329" s="4" t="str">
        <f t="shared" si="45"/>
        <v/>
      </c>
    </row>
    <row r="330" spans="1:20" x14ac:dyDescent="0.35">
      <c r="A330" s="53"/>
      <c r="B330" s="56"/>
      <c r="C330" s="59"/>
      <c r="D330" s="65" t="str">
        <f t="shared" si="40"/>
        <v/>
      </c>
      <c r="E330" s="63" t="str">
        <f>IF(OR(C330="",A330=""),"",IF(A330&lt;Vbld!$G$7,IF(VALUE(RIGHT(T330,2))&lt;50,66,86),INDEX(EC!$C$2:$C$739,MATCH(C330,EC,0))))</f>
        <v/>
      </c>
      <c r="F330" s="32" t="str">
        <f t="shared" si="41"/>
        <v/>
      </c>
      <c r="G330" s="37"/>
      <c r="H330" s="37"/>
      <c r="I330" s="37"/>
      <c r="J330" s="35"/>
      <c r="K330" s="28"/>
      <c r="L330" s="28"/>
      <c r="M330" s="30"/>
      <c r="N330" s="39">
        <f t="shared" si="42"/>
        <v>0</v>
      </c>
      <c r="P330" s="4" t="str">
        <f t="shared" si="43"/>
        <v/>
      </c>
      <c r="Q330" s="4" t="str">
        <f t="shared" si="44"/>
        <v/>
      </c>
      <c r="R330" s="4" t="str">
        <f t="shared" si="46"/>
        <v>/</v>
      </c>
      <c r="S330" s="4" t="str">
        <f t="shared" si="47"/>
        <v/>
      </c>
      <c r="T330" s="4" t="str">
        <f t="shared" si="45"/>
        <v/>
      </c>
    </row>
    <row r="331" spans="1:20" x14ac:dyDescent="0.35">
      <c r="A331" s="53"/>
      <c r="B331" s="56"/>
      <c r="C331" s="59"/>
      <c r="D331" s="65" t="str">
        <f t="shared" si="40"/>
        <v/>
      </c>
      <c r="E331" s="63" t="str">
        <f>IF(OR(C331="",A331=""),"",IF(A331&lt;Vbld!$G$7,IF(VALUE(RIGHT(T331,2))&lt;50,66,86),INDEX(EC!$C$2:$C$739,MATCH(C331,EC,0))))</f>
        <v/>
      </c>
      <c r="F331" s="32" t="str">
        <f t="shared" si="41"/>
        <v/>
      </c>
      <c r="G331" s="37"/>
      <c r="H331" s="37"/>
      <c r="I331" s="37"/>
      <c r="J331" s="35"/>
      <c r="K331" s="28"/>
      <c r="L331" s="28"/>
      <c r="M331" s="30"/>
      <c r="N331" s="39">
        <f t="shared" si="42"/>
        <v>0</v>
      </c>
      <c r="P331" s="4" t="str">
        <f t="shared" si="43"/>
        <v/>
      </c>
      <c r="Q331" s="4" t="str">
        <f t="shared" si="44"/>
        <v/>
      </c>
      <c r="R331" s="4" t="str">
        <f t="shared" si="46"/>
        <v>/</v>
      </c>
      <c r="S331" s="4" t="str">
        <f t="shared" si="47"/>
        <v/>
      </c>
      <c r="T331" s="4" t="str">
        <f t="shared" si="45"/>
        <v/>
      </c>
    </row>
    <row r="332" spans="1:20" x14ac:dyDescent="0.35">
      <c r="A332" s="53"/>
      <c r="B332" s="56"/>
      <c r="C332" s="59"/>
      <c r="D332" s="65" t="str">
        <f t="shared" si="40"/>
        <v/>
      </c>
      <c r="E332" s="63" t="str">
        <f>IF(OR(C332="",A332=""),"",IF(A332&lt;Vbld!$G$7,IF(VALUE(RIGHT(T332,2))&lt;50,66,86),INDEX(EC!$C$2:$C$739,MATCH(C332,EC,0))))</f>
        <v/>
      </c>
      <c r="F332" s="32" t="str">
        <f t="shared" si="41"/>
        <v/>
      </c>
      <c r="G332" s="37"/>
      <c r="H332" s="37"/>
      <c r="I332" s="37"/>
      <c r="J332" s="35"/>
      <c r="K332" s="28"/>
      <c r="L332" s="28"/>
      <c r="M332" s="30"/>
      <c r="N332" s="39">
        <f t="shared" si="42"/>
        <v>0</v>
      </c>
      <c r="P332" s="4" t="str">
        <f t="shared" si="43"/>
        <v/>
      </c>
      <c r="Q332" s="4" t="str">
        <f t="shared" si="44"/>
        <v/>
      </c>
      <c r="R332" s="4" t="str">
        <f t="shared" si="46"/>
        <v>/</v>
      </c>
      <c r="S332" s="4" t="str">
        <f t="shared" si="47"/>
        <v/>
      </c>
      <c r="T332" s="4" t="str">
        <f t="shared" si="45"/>
        <v/>
      </c>
    </row>
    <row r="333" spans="1:20" x14ac:dyDescent="0.35">
      <c r="A333" s="53"/>
      <c r="B333" s="56"/>
      <c r="C333" s="59"/>
      <c r="D333" s="65" t="str">
        <f t="shared" si="40"/>
        <v/>
      </c>
      <c r="E333" s="63" t="str">
        <f>IF(OR(C333="",A333=""),"",IF(A333&lt;Vbld!$G$7,IF(VALUE(RIGHT(T333,2))&lt;50,66,86),INDEX(EC!$C$2:$C$739,MATCH(C333,EC,0))))</f>
        <v/>
      </c>
      <c r="F333" s="32" t="str">
        <f t="shared" si="41"/>
        <v/>
      </c>
      <c r="G333" s="37"/>
      <c r="H333" s="37"/>
      <c r="I333" s="37"/>
      <c r="J333" s="35"/>
      <c r="K333" s="28"/>
      <c r="L333" s="28"/>
      <c r="M333" s="30"/>
      <c r="N333" s="39">
        <f t="shared" si="42"/>
        <v>0</v>
      </c>
      <c r="P333" s="4" t="str">
        <f t="shared" si="43"/>
        <v/>
      </c>
      <c r="Q333" s="4" t="str">
        <f t="shared" si="44"/>
        <v/>
      </c>
      <c r="R333" s="4" t="str">
        <f t="shared" si="46"/>
        <v>/</v>
      </c>
      <c r="S333" s="4" t="str">
        <f t="shared" si="47"/>
        <v/>
      </c>
      <c r="T333" s="4" t="str">
        <f t="shared" si="45"/>
        <v/>
      </c>
    </row>
    <row r="334" spans="1:20" x14ac:dyDescent="0.35">
      <c r="A334" s="53"/>
      <c r="B334" s="56"/>
      <c r="C334" s="59"/>
      <c r="D334" s="65" t="str">
        <f t="shared" si="40"/>
        <v/>
      </c>
      <c r="E334" s="63" t="str">
        <f>IF(OR(C334="",A334=""),"",IF(A334&lt;Vbld!$G$7,IF(VALUE(RIGHT(T334,2))&lt;50,66,86),INDEX(EC!$C$2:$C$739,MATCH(C334,EC,0))))</f>
        <v/>
      </c>
      <c r="F334" s="32" t="str">
        <f t="shared" si="41"/>
        <v/>
      </c>
      <c r="G334" s="37"/>
      <c r="H334" s="37"/>
      <c r="I334" s="37"/>
      <c r="J334" s="35"/>
      <c r="K334" s="28"/>
      <c r="L334" s="28"/>
      <c r="M334" s="30"/>
      <c r="N334" s="39">
        <f t="shared" si="42"/>
        <v>0</v>
      </c>
      <c r="P334" s="4" t="str">
        <f t="shared" si="43"/>
        <v/>
      </c>
      <c r="Q334" s="4" t="str">
        <f t="shared" si="44"/>
        <v/>
      </c>
      <c r="R334" s="4" t="str">
        <f t="shared" si="46"/>
        <v>/</v>
      </c>
      <c r="S334" s="4" t="str">
        <f t="shared" si="47"/>
        <v/>
      </c>
      <c r="T334" s="4" t="str">
        <f t="shared" si="45"/>
        <v/>
      </c>
    </row>
    <row r="335" spans="1:20" x14ac:dyDescent="0.35">
      <c r="A335" s="53"/>
      <c r="B335" s="56"/>
      <c r="C335" s="59"/>
      <c r="D335" s="65" t="str">
        <f t="shared" si="40"/>
        <v/>
      </c>
      <c r="E335" s="63" t="str">
        <f>IF(OR(C335="",A335=""),"",IF(A335&lt;Vbld!$G$7,IF(VALUE(RIGHT(T335,2))&lt;50,66,86),INDEX(EC!$C$2:$C$739,MATCH(C335,EC,0))))</f>
        <v/>
      </c>
      <c r="F335" s="32" t="str">
        <f t="shared" si="41"/>
        <v/>
      </c>
      <c r="G335" s="37"/>
      <c r="H335" s="37"/>
      <c r="I335" s="37"/>
      <c r="J335" s="35"/>
      <c r="K335" s="28"/>
      <c r="L335" s="28"/>
      <c r="M335" s="30"/>
      <c r="N335" s="39">
        <f t="shared" si="42"/>
        <v>0</v>
      </c>
      <c r="P335" s="4" t="str">
        <f t="shared" si="43"/>
        <v/>
      </c>
      <c r="Q335" s="4" t="str">
        <f t="shared" si="44"/>
        <v/>
      </c>
      <c r="R335" s="4" t="str">
        <f t="shared" si="46"/>
        <v>/</v>
      </c>
      <c r="S335" s="4" t="str">
        <f t="shared" si="47"/>
        <v/>
      </c>
      <c r="T335" s="4" t="str">
        <f t="shared" si="45"/>
        <v/>
      </c>
    </row>
    <row r="336" spans="1:20" x14ac:dyDescent="0.35">
      <c r="A336" s="53"/>
      <c r="B336" s="56"/>
      <c r="C336" s="59"/>
      <c r="D336" s="65" t="str">
        <f t="shared" si="40"/>
        <v/>
      </c>
      <c r="E336" s="63" t="str">
        <f>IF(OR(C336="",A336=""),"",IF(A336&lt;Vbld!$G$7,IF(VALUE(RIGHT(T336,2))&lt;50,66,86),INDEX(EC!$C$2:$C$739,MATCH(C336,EC,0))))</f>
        <v/>
      </c>
      <c r="F336" s="32" t="str">
        <f t="shared" si="41"/>
        <v/>
      </c>
      <c r="G336" s="37"/>
      <c r="H336" s="37"/>
      <c r="I336" s="37"/>
      <c r="J336" s="35"/>
      <c r="K336" s="28"/>
      <c r="L336" s="28"/>
      <c r="M336" s="30"/>
      <c r="N336" s="39">
        <f t="shared" si="42"/>
        <v>0</v>
      </c>
      <c r="P336" s="4" t="str">
        <f t="shared" si="43"/>
        <v/>
      </c>
      <c r="Q336" s="4" t="str">
        <f t="shared" si="44"/>
        <v/>
      </c>
      <c r="R336" s="4" t="str">
        <f t="shared" si="46"/>
        <v>/</v>
      </c>
      <c r="S336" s="4" t="str">
        <f t="shared" si="47"/>
        <v/>
      </c>
      <c r="T336" s="4" t="str">
        <f t="shared" si="45"/>
        <v/>
      </c>
    </row>
    <row r="337" spans="1:20" x14ac:dyDescent="0.35">
      <c r="A337" s="53"/>
      <c r="B337" s="56"/>
      <c r="C337" s="59"/>
      <c r="D337" s="65" t="str">
        <f t="shared" si="40"/>
        <v/>
      </c>
      <c r="E337" s="63" t="str">
        <f>IF(OR(C337="",A337=""),"",IF(A337&lt;Vbld!$G$7,IF(VALUE(RIGHT(T337,2))&lt;50,66,86),INDEX(EC!$C$2:$C$739,MATCH(C337,EC,0))))</f>
        <v/>
      </c>
      <c r="F337" s="32" t="str">
        <f t="shared" si="41"/>
        <v/>
      </c>
      <c r="G337" s="37"/>
      <c r="H337" s="37"/>
      <c r="I337" s="37"/>
      <c r="J337" s="35"/>
      <c r="K337" s="28"/>
      <c r="L337" s="28"/>
      <c r="M337" s="30"/>
      <c r="N337" s="39">
        <f t="shared" si="42"/>
        <v>0</v>
      </c>
      <c r="P337" s="4" t="str">
        <f t="shared" si="43"/>
        <v/>
      </c>
      <c r="Q337" s="4" t="str">
        <f t="shared" si="44"/>
        <v/>
      </c>
      <c r="R337" s="4" t="str">
        <f t="shared" si="46"/>
        <v>/</v>
      </c>
      <c r="S337" s="4" t="str">
        <f t="shared" si="47"/>
        <v/>
      </c>
      <c r="T337" s="4" t="str">
        <f t="shared" si="45"/>
        <v/>
      </c>
    </row>
    <row r="338" spans="1:20" x14ac:dyDescent="0.35">
      <c r="A338" s="53"/>
      <c r="B338" s="56"/>
      <c r="C338" s="59"/>
      <c r="D338" s="65" t="str">
        <f t="shared" si="40"/>
        <v/>
      </c>
      <c r="E338" s="63" t="str">
        <f>IF(OR(C338="",A338=""),"",IF(A338&lt;Vbld!$G$7,IF(VALUE(RIGHT(T338,2))&lt;50,66,86),INDEX(EC!$C$2:$C$739,MATCH(C338,EC,0))))</f>
        <v/>
      </c>
      <c r="F338" s="32" t="str">
        <f t="shared" si="41"/>
        <v/>
      </c>
      <c r="G338" s="37"/>
      <c r="H338" s="37"/>
      <c r="I338" s="37"/>
      <c r="J338" s="35"/>
      <c r="K338" s="28"/>
      <c r="L338" s="28"/>
      <c r="M338" s="30"/>
      <c r="N338" s="39">
        <f t="shared" si="42"/>
        <v>0</v>
      </c>
      <c r="P338" s="4" t="str">
        <f t="shared" si="43"/>
        <v/>
      </c>
      <c r="Q338" s="4" t="str">
        <f t="shared" si="44"/>
        <v/>
      </c>
      <c r="R338" s="4" t="str">
        <f t="shared" si="46"/>
        <v>/</v>
      </c>
      <c r="S338" s="4" t="str">
        <f t="shared" si="47"/>
        <v/>
      </c>
      <c r="T338" s="4" t="str">
        <f t="shared" si="45"/>
        <v/>
      </c>
    </row>
    <row r="339" spans="1:20" x14ac:dyDescent="0.35">
      <c r="A339" s="53"/>
      <c r="B339" s="56"/>
      <c r="C339" s="59"/>
      <c r="D339" s="65" t="str">
        <f t="shared" si="40"/>
        <v/>
      </c>
      <c r="E339" s="63" t="str">
        <f>IF(OR(C339="",A339=""),"",IF(A339&lt;Vbld!$G$7,IF(VALUE(RIGHT(T339,2))&lt;50,66,86),INDEX(EC!$C$2:$C$739,MATCH(C339,EC,0))))</f>
        <v/>
      </c>
      <c r="F339" s="32" t="str">
        <f t="shared" si="41"/>
        <v/>
      </c>
      <c r="G339" s="37"/>
      <c r="H339" s="37"/>
      <c r="I339" s="37"/>
      <c r="J339" s="35"/>
      <c r="K339" s="28"/>
      <c r="L339" s="28"/>
      <c r="M339" s="30"/>
      <c r="N339" s="39">
        <f t="shared" si="42"/>
        <v>0</v>
      </c>
      <c r="P339" s="4" t="str">
        <f t="shared" si="43"/>
        <v/>
      </c>
      <c r="Q339" s="4" t="str">
        <f t="shared" si="44"/>
        <v/>
      </c>
      <c r="R339" s="4" t="str">
        <f t="shared" si="46"/>
        <v>/</v>
      </c>
      <c r="S339" s="4" t="str">
        <f t="shared" si="47"/>
        <v/>
      </c>
      <c r="T339" s="4" t="str">
        <f t="shared" si="45"/>
        <v/>
      </c>
    </row>
    <row r="340" spans="1:20" x14ac:dyDescent="0.35">
      <c r="A340" s="53"/>
      <c r="B340" s="56"/>
      <c r="C340" s="59"/>
      <c r="D340" s="65" t="str">
        <f t="shared" si="40"/>
        <v/>
      </c>
      <c r="E340" s="63" t="str">
        <f>IF(OR(C340="",A340=""),"",IF(A340&lt;Vbld!$G$7,IF(VALUE(RIGHT(T340,2))&lt;50,66,86),INDEX(EC!$C$2:$C$739,MATCH(C340,EC,0))))</f>
        <v/>
      </c>
      <c r="F340" s="32" t="str">
        <f t="shared" si="41"/>
        <v/>
      </c>
      <c r="G340" s="37"/>
      <c r="H340" s="37"/>
      <c r="I340" s="37"/>
      <c r="J340" s="35"/>
      <c r="K340" s="28"/>
      <c r="L340" s="28"/>
      <c r="M340" s="30"/>
      <c r="N340" s="39">
        <f t="shared" si="42"/>
        <v>0</v>
      </c>
      <c r="P340" s="4" t="str">
        <f t="shared" si="43"/>
        <v/>
      </c>
      <c r="Q340" s="4" t="str">
        <f t="shared" si="44"/>
        <v/>
      </c>
      <c r="R340" s="4" t="str">
        <f t="shared" si="46"/>
        <v>/</v>
      </c>
      <c r="S340" s="4" t="str">
        <f t="shared" si="47"/>
        <v/>
      </c>
      <c r="T340" s="4" t="str">
        <f t="shared" si="45"/>
        <v/>
      </c>
    </row>
    <row r="341" spans="1:20" x14ac:dyDescent="0.35">
      <c r="A341" s="53"/>
      <c r="B341" s="56"/>
      <c r="C341" s="59"/>
      <c r="D341" s="65" t="str">
        <f t="shared" si="40"/>
        <v/>
      </c>
      <c r="E341" s="63" t="str">
        <f>IF(OR(C341="",A341=""),"",IF(A341&lt;Vbld!$G$7,IF(VALUE(RIGHT(T341,2))&lt;50,66,86),INDEX(EC!$C$2:$C$739,MATCH(C341,EC,0))))</f>
        <v/>
      </c>
      <c r="F341" s="32" t="str">
        <f t="shared" si="41"/>
        <v/>
      </c>
      <c r="G341" s="37"/>
      <c r="H341" s="37"/>
      <c r="I341" s="37"/>
      <c r="J341" s="35"/>
      <c r="K341" s="28"/>
      <c r="L341" s="28"/>
      <c r="M341" s="30"/>
      <c r="N341" s="39">
        <f t="shared" si="42"/>
        <v>0</v>
      </c>
      <c r="P341" s="4" t="str">
        <f t="shared" si="43"/>
        <v/>
      </c>
      <c r="Q341" s="4" t="str">
        <f t="shared" si="44"/>
        <v/>
      </c>
      <c r="R341" s="4" t="str">
        <f t="shared" si="46"/>
        <v>/</v>
      </c>
      <c r="S341" s="4" t="str">
        <f t="shared" si="47"/>
        <v/>
      </c>
      <c r="T341" s="4" t="str">
        <f t="shared" si="45"/>
        <v/>
      </c>
    </row>
    <row r="342" spans="1:20" x14ac:dyDescent="0.35">
      <c r="A342" s="53"/>
      <c r="B342" s="56"/>
      <c r="C342" s="59"/>
      <c r="D342" s="65" t="str">
        <f t="shared" si="40"/>
        <v/>
      </c>
      <c r="E342" s="63" t="str">
        <f>IF(OR(C342="",A342=""),"",IF(A342&lt;Vbld!$G$7,IF(VALUE(RIGHT(T342,2))&lt;50,66,86),INDEX(EC!$C$2:$C$739,MATCH(C342,EC,0))))</f>
        <v/>
      </c>
      <c r="F342" s="32" t="str">
        <f t="shared" si="41"/>
        <v/>
      </c>
      <c r="G342" s="37"/>
      <c r="H342" s="37"/>
      <c r="I342" s="37"/>
      <c r="J342" s="35"/>
      <c r="K342" s="28"/>
      <c r="L342" s="28"/>
      <c r="M342" s="30"/>
      <c r="N342" s="39">
        <f t="shared" si="42"/>
        <v>0</v>
      </c>
      <c r="P342" s="4" t="str">
        <f t="shared" si="43"/>
        <v/>
      </c>
      <c r="Q342" s="4" t="str">
        <f t="shared" si="44"/>
        <v/>
      </c>
      <c r="R342" s="4" t="str">
        <f t="shared" si="46"/>
        <v>/</v>
      </c>
      <c r="S342" s="4" t="str">
        <f t="shared" si="47"/>
        <v/>
      </c>
      <c r="T342" s="4" t="str">
        <f t="shared" si="45"/>
        <v/>
      </c>
    </row>
    <row r="343" spans="1:20" x14ac:dyDescent="0.35">
      <c r="A343" s="53"/>
      <c r="B343" s="56"/>
      <c r="C343" s="59"/>
      <c r="D343" s="65" t="str">
        <f t="shared" si="40"/>
        <v/>
      </c>
      <c r="E343" s="63" t="str">
        <f>IF(OR(C343="",A343=""),"",IF(A343&lt;Vbld!$G$7,IF(VALUE(RIGHT(T343,2))&lt;50,66,86),INDEX(EC!$C$2:$C$739,MATCH(C343,EC,0))))</f>
        <v/>
      </c>
      <c r="F343" s="32" t="str">
        <f t="shared" si="41"/>
        <v/>
      </c>
      <c r="G343" s="37"/>
      <c r="H343" s="37"/>
      <c r="I343" s="37"/>
      <c r="J343" s="35"/>
      <c r="K343" s="28"/>
      <c r="L343" s="28"/>
      <c r="M343" s="30"/>
      <c r="N343" s="39">
        <f t="shared" si="42"/>
        <v>0</v>
      </c>
      <c r="P343" s="4" t="str">
        <f t="shared" si="43"/>
        <v/>
      </c>
      <c r="Q343" s="4" t="str">
        <f t="shared" si="44"/>
        <v/>
      </c>
      <c r="R343" s="4" t="str">
        <f t="shared" si="46"/>
        <v>/</v>
      </c>
      <c r="S343" s="4" t="str">
        <f t="shared" si="47"/>
        <v/>
      </c>
      <c r="T343" s="4" t="str">
        <f t="shared" si="45"/>
        <v/>
      </c>
    </row>
    <row r="344" spans="1:20" x14ac:dyDescent="0.35">
      <c r="A344" s="53"/>
      <c r="B344" s="56"/>
      <c r="C344" s="59"/>
      <c r="D344" s="65" t="str">
        <f t="shared" si="40"/>
        <v/>
      </c>
      <c r="E344" s="63" t="str">
        <f>IF(OR(C344="",A344=""),"",IF(A344&lt;Vbld!$G$7,IF(VALUE(RIGHT(T344,2))&lt;50,66,86),INDEX(EC!$C$2:$C$739,MATCH(C344,EC,0))))</f>
        <v/>
      </c>
      <c r="F344" s="32" t="str">
        <f t="shared" si="41"/>
        <v/>
      </c>
      <c r="G344" s="37"/>
      <c r="H344" s="37"/>
      <c r="I344" s="37"/>
      <c r="J344" s="35"/>
      <c r="K344" s="28"/>
      <c r="L344" s="28"/>
      <c r="M344" s="30"/>
      <c r="N344" s="39">
        <f t="shared" si="42"/>
        <v>0</v>
      </c>
      <c r="P344" s="4" t="str">
        <f t="shared" si="43"/>
        <v/>
      </c>
      <c r="Q344" s="4" t="str">
        <f t="shared" si="44"/>
        <v/>
      </c>
      <c r="R344" s="4" t="str">
        <f t="shared" si="46"/>
        <v>/</v>
      </c>
      <c r="S344" s="4" t="str">
        <f t="shared" si="47"/>
        <v/>
      </c>
      <c r="T344" s="4" t="str">
        <f t="shared" si="45"/>
        <v/>
      </c>
    </row>
    <row r="345" spans="1:20" x14ac:dyDescent="0.35">
      <c r="A345" s="53"/>
      <c r="B345" s="56"/>
      <c r="C345" s="59"/>
      <c r="D345" s="65" t="str">
        <f t="shared" si="40"/>
        <v/>
      </c>
      <c r="E345" s="63" t="str">
        <f>IF(OR(C345="",A345=""),"",IF(A345&lt;Vbld!$G$7,IF(VALUE(RIGHT(T345,2))&lt;50,66,86),INDEX(EC!$C$2:$C$739,MATCH(C345,EC,0))))</f>
        <v/>
      </c>
      <c r="F345" s="32" t="str">
        <f t="shared" si="41"/>
        <v/>
      </c>
      <c r="G345" s="37"/>
      <c r="H345" s="37"/>
      <c r="I345" s="37"/>
      <c r="J345" s="35"/>
      <c r="K345" s="28"/>
      <c r="L345" s="28"/>
      <c r="M345" s="30"/>
      <c r="N345" s="39">
        <f t="shared" si="42"/>
        <v>0</v>
      </c>
      <c r="P345" s="4" t="str">
        <f t="shared" si="43"/>
        <v/>
      </c>
      <c r="Q345" s="4" t="str">
        <f t="shared" si="44"/>
        <v/>
      </c>
      <c r="R345" s="4" t="str">
        <f t="shared" si="46"/>
        <v>/</v>
      </c>
      <c r="S345" s="4" t="str">
        <f t="shared" si="47"/>
        <v/>
      </c>
      <c r="T345" s="4" t="str">
        <f t="shared" si="45"/>
        <v/>
      </c>
    </row>
    <row r="346" spans="1:20" x14ac:dyDescent="0.35">
      <c r="A346" s="53"/>
      <c r="B346" s="56"/>
      <c r="C346" s="59"/>
      <c r="D346" s="65" t="str">
        <f t="shared" si="40"/>
        <v/>
      </c>
      <c r="E346" s="63" t="str">
        <f>IF(OR(C346="",A346=""),"",IF(A346&lt;Vbld!$G$7,IF(VALUE(RIGHT(T346,2))&lt;50,66,86),INDEX(EC!$C$2:$C$739,MATCH(C346,EC,0))))</f>
        <v/>
      </c>
      <c r="F346" s="32" t="str">
        <f t="shared" si="41"/>
        <v/>
      </c>
      <c r="G346" s="37"/>
      <c r="H346" s="37"/>
      <c r="I346" s="37"/>
      <c r="J346" s="35"/>
      <c r="K346" s="28"/>
      <c r="L346" s="28"/>
      <c r="M346" s="30"/>
      <c r="N346" s="39">
        <f t="shared" si="42"/>
        <v>0</v>
      </c>
      <c r="P346" s="4" t="str">
        <f t="shared" si="43"/>
        <v/>
      </c>
      <c r="Q346" s="4" t="str">
        <f t="shared" si="44"/>
        <v/>
      </c>
      <c r="R346" s="4" t="str">
        <f t="shared" si="46"/>
        <v>/</v>
      </c>
      <c r="S346" s="4" t="str">
        <f t="shared" si="47"/>
        <v/>
      </c>
      <c r="T346" s="4" t="str">
        <f t="shared" si="45"/>
        <v/>
      </c>
    </row>
    <row r="347" spans="1:20" x14ac:dyDescent="0.35">
      <c r="A347" s="53"/>
      <c r="B347" s="56"/>
      <c r="C347" s="59"/>
      <c r="D347" s="65" t="str">
        <f t="shared" si="40"/>
        <v/>
      </c>
      <c r="E347" s="63" t="str">
        <f>IF(OR(C347="",A347=""),"",IF(A347&lt;Vbld!$G$7,IF(VALUE(RIGHT(T347,2))&lt;50,66,86),INDEX(EC!$C$2:$C$739,MATCH(C347,EC,0))))</f>
        <v/>
      </c>
      <c r="F347" s="32" t="str">
        <f t="shared" si="41"/>
        <v/>
      </c>
      <c r="G347" s="37"/>
      <c r="H347" s="37"/>
      <c r="I347" s="37"/>
      <c r="J347" s="35"/>
      <c r="K347" s="28"/>
      <c r="L347" s="28"/>
      <c r="M347" s="30"/>
      <c r="N347" s="39">
        <f t="shared" si="42"/>
        <v>0</v>
      </c>
      <c r="P347" s="4" t="str">
        <f t="shared" si="43"/>
        <v/>
      </c>
      <c r="Q347" s="4" t="str">
        <f t="shared" si="44"/>
        <v/>
      </c>
      <c r="R347" s="4" t="str">
        <f t="shared" si="46"/>
        <v>/</v>
      </c>
      <c r="S347" s="4" t="str">
        <f t="shared" si="47"/>
        <v/>
      </c>
      <c r="T347" s="4" t="str">
        <f t="shared" si="45"/>
        <v/>
      </c>
    </row>
    <row r="348" spans="1:20" x14ac:dyDescent="0.35">
      <c r="A348" s="53"/>
      <c r="B348" s="56"/>
      <c r="C348" s="59"/>
      <c r="D348" s="65" t="str">
        <f t="shared" si="40"/>
        <v/>
      </c>
      <c r="E348" s="63" t="str">
        <f>IF(OR(C348="",A348=""),"",IF(A348&lt;Vbld!$G$7,IF(VALUE(RIGHT(T348,2))&lt;50,66,86),INDEX(EC!$C$2:$C$739,MATCH(C348,EC,0))))</f>
        <v/>
      </c>
      <c r="F348" s="32" t="str">
        <f t="shared" si="41"/>
        <v/>
      </c>
      <c r="G348" s="37"/>
      <c r="H348" s="37"/>
      <c r="I348" s="37"/>
      <c r="J348" s="35"/>
      <c r="K348" s="28"/>
      <c r="L348" s="28"/>
      <c r="M348" s="30"/>
      <c r="N348" s="39">
        <f t="shared" si="42"/>
        <v>0</v>
      </c>
      <c r="P348" s="4" t="str">
        <f t="shared" si="43"/>
        <v/>
      </c>
      <c r="Q348" s="4" t="str">
        <f t="shared" si="44"/>
        <v/>
      </c>
      <c r="R348" s="4" t="str">
        <f t="shared" si="46"/>
        <v>/</v>
      </c>
      <c r="S348" s="4" t="str">
        <f t="shared" si="47"/>
        <v/>
      </c>
      <c r="T348" s="4" t="str">
        <f t="shared" si="45"/>
        <v/>
      </c>
    </row>
    <row r="349" spans="1:20" x14ac:dyDescent="0.35">
      <c r="A349" s="53"/>
      <c r="B349" s="56"/>
      <c r="C349" s="59"/>
      <c r="D349" s="65" t="str">
        <f t="shared" si="40"/>
        <v/>
      </c>
      <c r="E349" s="63" t="str">
        <f>IF(OR(C349="",A349=""),"",IF(A349&lt;Vbld!$G$7,IF(VALUE(RIGHT(T349,2))&lt;50,66,86),INDEX(EC!$C$2:$C$739,MATCH(C349,EC,0))))</f>
        <v/>
      </c>
      <c r="F349" s="32" t="str">
        <f t="shared" si="41"/>
        <v/>
      </c>
      <c r="G349" s="37"/>
      <c r="H349" s="37"/>
      <c r="I349" s="37"/>
      <c r="J349" s="35"/>
      <c r="K349" s="28"/>
      <c r="L349" s="28"/>
      <c r="M349" s="30"/>
      <c r="N349" s="39">
        <f t="shared" si="42"/>
        <v>0</v>
      </c>
      <c r="P349" s="4" t="str">
        <f t="shared" si="43"/>
        <v/>
      </c>
      <c r="Q349" s="4" t="str">
        <f t="shared" si="44"/>
        <v/>
      </c>
      <c r="R349" s="4" t="str">
        <f t="shared" si="46"/>
        <v>/</v>
      </c>
      <c r="S349" s="4" t="str">
        <f t="shared" si="47"/>
        <v/>
      </c>
      <c r="T349" s="4" t="str">
        <f t="shared" si="45"/>
        <v/>
      </c>
    </row>
    <row r="350" spans="1:20" x14ac:dyDescent="0.35">
      <c r="A350" s="53"/>
      <c r="B350" s="56"/>
      <c r="C350" s="59"/>
      <c r="D350" s="65" t="str">
        <f t="shared" si="40"/>
        <v/>
      </c>
      <c r="E350" s="63" t="str">
        <f>IF(OR(C350="",A350=""),"",IF(A350&lt;Vbld!$G$7,IF(VALUE(RIGHT(T350,2))&lt;50,66,86),INDEX(EC!$C$2:$C$739,MATCH(C350,EC,0))))</f>
        <v/>
      </c>
      <c r="F350" s="32" t="str">
        <f t="shared" si="41"/>
        <v/>
      </c>
      <c r="G350" s="37"/>
      <c r="H350" s="37"/>
      <c r="I350" s="37"/>
      <c r="J350" s="35"/>
      <c r="K350" s="28"/>
      <c r="L350" s="28"/>
      <c r="M350" s="30"/>
      <c r="N350" s="39">
        <f t="shared" si="42"/>
        <v>0</v>
      </c>
      <c r="P350" s="4" t="str">
        <f t="shared" si="43"/>
        <v/>
      </c>
      <c r="Q350" s="4" t="str">
        <f t="shared" si="44"/>
        <v/>
      </c>
      <c r="R350" s="4" t="str">
        <f t="shared" si="46"/>
        <v>/</v>
      </c>
      <c r="S350" s="4" t="str">
        <f t="shared" si="47"/>
        <v/>
      </c>
      <c r="T350" s="4" t="str">
        <f t="shared" si="45"/>
        <v/>
      </c>
    </row>
    <row r="351" spans="1:20" x14ac:dyDescent="0.35">
      <c r="A351" s="53"/>
      <c r="B351" s="56"/>
      <c r="C351" s="59"/>
      <c r="D351" s="65" t="str">
        <f t="shared" si="40"/>
        <v/>
      </c>
      <c r="E351" s="63" t="str">
        <f>IF(OR(C351="",A351=""),"",IF(A351&lt;Vbld!$G$7,IF(VALUE(RIGHT(T351,2))&lt;50,66,86),INDEX(EC!$C$2:$C$739,MATCH(C351,EC,0))))</f>
        <v/>
      </c>
      <c r="F351" s="32" t="str">
        <f t="shared" si="41"/>
        <v/>
      </c>
      <c r="G351" s="37"/>
      <c r="H351" s="37"/>
      <c r="I351" s="37"/>
      <c r="J351" s="35"/>
      <c r="K351" s="28"/>
      <c r="L351" s="28"/>
      <c r="M351" s="30"/>
      <c r="N351" s="39">
        <f t="shared" si="42"/>
        <v>0</v>
      </c>
      <c r="P351" s="4" t="str">
        <f t="shared" si="43"/>
        <v/>
      </c>
      <c r="Q351" s="4" t="str">
        <f t="shared" si="44"/>
        <v/>
      </c>
      <c r="R351" s="4" t="str">
        <f t="shared" si="46"/>
        <v>/</v>
      </c>
      <c r="S351" s="4" t="str">
        <f t="shared" si="47"/>
        <v/>
      </c>
      <c r="T351" s="4" t="str">
        <f t="shared" si="45"/>
        <v/>
      </c>
    </row>
    <row r="352" spans="1:20" x14ac:dyDescent="0.35">
      <c r="A352" s="53"/>
      <c r="B352" s="56"/>
      <c r="C352" s="59"/>
      <c r="D352" s="65" t="str">
        <f t="shared" si="40"/>
        <v/>
      </c>
      <c r="E352" s="63" t="str">
        <f>IF(OR(C352="",A352=""),"",IF(A352&lt;Vbld!$G$7,IF(VALUE(RIGHT(T352,2))&lt;50,66,86),INDEX(EC!$C$2:$C$739,MATCH(C352,EC,0))))</f>
        <v/>
      </c>
      <c r="F352" s="32" t="str">
        <f t="shared" si="41"/>
        <v/>
      </c>
      <c r="G352" s="37"/>
      <c r="H352" s="37"/>
      <c r="I352" s="37"/>
      <c r="J352" s="35"/>
      <c r="K352" s="28"/>
      <c r="L352" s="28"/>
      <c r="M352" s="30"/>
      <c r="N352" s="39">
        <f t="shared" si="42"/>
        <v>0</v>
      </c>
      <c r="P352" s="4" t="str">
        <f t="shared" si="43"/>
        <v/>
      </c>
      <c r="Q352" s="4" t="str">
        <f t="shared" si="44"/>
        <v/>
      </c>
      <c r="R352" s="4" t="str">
        <f t="shared" si="46"/>
        <v>/</v>
      </c>
      <c r="S352" s="4" t="str">
        <f t="shared" si="47"/>
        <v/>
      </c>
      <c r="T352" s="4" t="str">
        <f t="shared" si="45"/>
        <v/>
      </c>
    </row>
    <row r="353" spans="1:20" x14ac:dyDescent="0.35">
      <c r="A353" s="53"/>
      <c r="B353" s="56"/>
      <c r="C353" s="59"/>
      <c r="D353" s="65" t="str">
        <f t="shared" si="40"/>
        <v/>
      </c>
      <c r="E353" s="63" t="str">
        <f>IF(OR(C353="",A353=""),"",IF(A353&lt;Vbld!$G$7,IF(VALUE(RIGHT(T353,2))&lt;50,66,86),INDEX(EC!$C$2:$C$739,MATCH(C353,EC,0))))</f>
        <v/>
      </c>
      <c r="F353" s="32" t="str">
        <f t="shared" si="41"/>
        <v/>
      </c>
      <c r="G353" s="37"/>
      <c r="H353" s="37"/>
      <c r="I353" s="37"/>
      <c r="J353" s="35"/>
      <c r="K353" s="28"/>
      <c r="L353" s="28"/>
      <c r="M353" s="30"/>
      <c r="N353" s="39">
        <f t="shared" si="42"/>
        <v>0</v>
      </c>
      <c r="P353" s="4" t="str">
        <f t="shared" si="43"/>
        <v/>
      </c>
      <c r="Q353" s="4" t="str">
        <f t="shared" si="44"/>
        <v/>
      </c>
      <c r="R353" s="4" t="str">
        <f t="shared" si="46"/>
        <v>/</v>
      </c>
      <c r="S353" s="4" t="str">
        <f t="shared" si="47"/>
        <v/>
      </c>
      <c r="T353" s="4" t="str">
        <f t="shared" si="45"/>
        <v/>
      </c>
    </row>
    <row r="354" spans="1:20" x14ac:dyDescent="0.35">
      <c r="A354" s="53"/>
      <c r="B354" s="56"/>
      <c r="C354" s="59"/>
      <c r="D354" s="65" t="str">
        <f t="shared" si="40"/>
        <v/>
      </c>
      <c r="E354" s="63" t="str">
        <f>IF(OR(C354="",A354=""),"",IF(A354&lt;Vbld!$G$7,IF(VALUE(RIGHT(T354,2))&lt;50,66,86),INDEX(EC!$C$2:$C$739,MATCH(C354,EC,0))))</f>
        <v/>
      </c>
      <c r="F354" s="32" t="str">
        <f t="shared" si="41"/>
        <v/>
      </c>
      <c r="G354" s="37"/>
      <c r="H354" s="37"/>
      <c r="I354" s="37"/>
      <c r="J354" s="35"/>
      <c r="K354" s="28"/>
      <c r="L354" s="28"/>
      <c r="M354" s="30"/>
      <c r="N354" s="39">
        <f t="shared" si="42"/>
        <v>0</v>
      </c>
      <c r="P354" s="4" t="str">
        <f t="shared" si="43"/>
        <v/>
      </c>
      <c r="Q354" s="4" t="str">
        <f t="shared" si="44"/>
        <v/>
      </c>
      <c r="R354" s="4" t="str">
        <f t="shared" si="46"/>
        <v>/</v>
      </c>
      <c r="S354" s="4" t="str">
        <f t="shared" si="47"/>
        <v/>
      </c>
      <c r="T354" s="4" t="str">
        <f t="shared" si="45"/>
        <v/>
      </c>
    </row>
    <row r="355" spans="1:20" x14ac:dyDescent="0.35">
      <c r="A355" s="53"/>
      <c r="B355" s="56"/>
      <c r="C355" s="59"/>
      <c r="D355" s="65" t="str">
        <f t="shared" si="40"/>
        <v/>
      </c>
      <c r="E355" s="63" t="str">
        <f>IF(OR(C355="",A355=""),"",IF(A355&lt;Vbld!$G$7,IF(VALUE(RIGHT(T355,2))&lt;50,66,86),INDEX(EC!$C$2:$C$739,MATCH(C355,EC,0))))</f>
        <v/>
      </c>
      <c r="F355" s="32" t="str">
        <f t="shared" si="41"/>
        <v/>
      </c>
      <c r="G355" s="37"/>
      <c r="H355" s="37"/>
      <c r="I355" s="37"/>
      <c r="J355" s="35"/>
      <c r="K355" s="28"/>
      <c r="L355" s="28"/>
      <c r="M355" s="30"/>
      <c r="N355" s="39">
        <f t="shared" si="42"/>
        <v>0</v>
      </c>
      <c r="P355" s="4" t="str">
        <f t="shared" si="43"/>
        <v/>
      </c>
      <c r="Q355" s="4" t="str">
        <f t="shared" si="44"/>
        <v/>
      </c>
      <c r="R355" s="4" t="str">
        <f t="shared" si="46"/>
        <v>/</v>
      </c>
      <c r="S355" s="4" t="str">
        <f t="shared" si="47"/>
        <v/>
      </c>
      <c r="T355" s="4" t="str">
        <f t="shared" si="45"/>
        <v/>
      </c>
    </row>
    <row r="356" spans="1:20" x14ac:dyDescent="0.35">
      <c r="A356" s="53"/>
      <c r="B356" s="56"/>
      <c r="C356" s="59"/>
      <c r="D356" s="65" t="str">
        <f t="shared" si="40"/>
        <v/>
      </c>
      <c r="E356" s="63" t="str">
        <f>IF(OR(C356="",A356=""),"",IF(A356&lt;Vbld!$G$7,IF(VALUE(RIGHT(T356,2))&lt;50,66,86),INDEX(EC!$C$2:$C$739,MATCH(C356,EC,0))))</f>
        <v/>
      </c>
      <c r="F356" s="32" t="str">
        <f t="shared" si="41"/>
        <v/>
      </c>
      <c r="G356" s="37"/>
      <c r="H356" s="37"/>
      <c r="I356" s="37"/>
      <c r="J356" s="35"/>
      <c r="K356" s="28"/>
      <c r="L356" s="28"/>
      <c r="M356" s="30"/>
      <c r="N356" s="39">
        <f t="shared" si="42"/>
        <v>0</v>
      </c>
      <c r="P356" s="4" t="str">
        <f t="shared" si="43"/>
        <v/>
      </c>
      <c r="Q356" s="4" t="str">
        <f t="shared" si="44"/>
        <v/>
      </c>
      <c r="R356" s="4" t="str">
        <f t="shared" si="46"/>
        <v>/</v>
      </c>
      <c r="S356" s="4" t="str">
        <f t="shared" si="47"/>
        <v/>
      </c>
      <c r="T356" s="4" t="str">
        <f t="shared" si="45"/>
        <v/>
      </c>
    </row>
    <row r="357" spans="1:20" x14ac:dyDescent="0.35">
      <c r="A357" s="53"/>
      <c r="B357" s="56"/>
      <c r="C357" s="59"/>
      <c r="D357" s="65" t="str">
        <f t="shared" si="40"/>
        <v/>
      </c>
      <c r="E357" s="63" t="str">
        <f>IF(OR(C357="",A357=""),"",IF(A357&lt;Vbld!$G$7,IF(VALUE(RIGHT(T357,2))&lt;50,66,86),INDEX(EC!$C$2:$C$739,MATCH(C357,EC,0))))</f>
        <v/>
      </c>
      <c r="F357" s="32" t="str">
        <f t="shared" si="41"/>
        <v/>
      </c>
      <c r="G357" s="37"/>
      <c r="H357" s="37"/>
      <c r="I357" s="37"/>
      <c r="J357" s="35"/>
      <c r="K357" s="28"/>
      <c r="L357" s="28"/>
      <c r="M357" s="30"/>
      <c r="N357" s="39">
        <f t="shared" si="42"/>
        <v>0</v>
      </c>
      <c r="P357" s="4" t="str">
        <f t="shared" si="43"/>
        <v/>
      </c>
      <c r="Q357" s="4" t="str">
        <f t="shared" si="44"/>
        <v/>
      </c>
      <c r="R357" s="4" t="str">
        <f t="shared" si="46"/>
        <v>/</v>
      </c>
      <c r="S357" s="4" t="str">
        <f t="shared" si="47"/>
        <v/>
      </c>
      <c r="T357" s="4" t="str">
        <f t="shared" si="45"/>
        <v/>
      </c>
    </row>
    <row r="358" spans="1:20" x14ac:dyDescent="0.35">
      <c r="A358" s="53"/>
      <c r="B358" s="56"/>
      <c r="C358" s="59"/>
      <c r="D358" s="65" t="str">
        <f t="shared" si="40"/>
        <v/>
      </c>
      <c r="E358" s="63" t="str">
        <f>IF(OR(C358="",A358=""),"",IF(A358&lt;Vbld!$G$7,IF(VALUE(RIGHT(T358,2))&lt;50,66,86),INDEX(EC!$C$2:$C$739,MATCH(C358,EC,0))))</f>
        <v/>
      </c>
      <c r="F358" s="32" t="str">
        <f t="shared" si="41"/>
        <v/>
      </c>
      <c r="G358" s="37"/>
      <c r="H358" s="37"/>
      <c r="I358" s="37"/>
      <c r="J358" s="35"/>
      <c r="K358" s="28"/>
      <c r="L358" s="28"/>
      <c r="M358" s="30"/>
      <c r="N358" s="39">
        <f t="shared" si="42"/>
        <v>0</v>
      </c>
      <c r="P358" s="4" t="str">
        <f t="shared" si="43"/>
        <v/>
      </c>
      <c r="Q358" s="4" t="str">
        <f t="shared" si="44"/>
        <v/>
      </c>
      <c r="R358" s="4" t="str">
        <f t="shared" si="46"/>
        <v>/</v>
      </c>
      <c r="S358" s="4" t="str">
        <f t="shared" si="47"/>
        <v/>
      </c>
      <c r="T358" s="4" t="str">
        <f t="shared" si="45"/>
        <v/>
      </c>
    </row>
    <row r="359" spans="1:20" x14ac:dyDescent="0.35">
      <c r="A359" s="53"/>
      <c r="B359" s="56"/>
      <c r="C359" s="59"/>
      <c r="D359" s="65" t="str">
        <f t="shared" si="40"/>
        <v/>
      </c>
      <c r="E359" s="63" t="str">
        <f>IF(OR(C359="",A359=""),"",IF(A359&lt;Vbld!$G$7,IF(VALUE(RIGHT(T359,2))&lt;50,66,86),INDEX(EC!$C$2:$C$739,MATCH(C359,EC,0))))</f>
        <v/>
      </c>
      <c r="F359" s="32" t="str">
        <f t="shared" si="41"/>
        <v/>
      </c>
      <c r="G359" s="37"/>
      <c r="H359" s="37"/>
      <c r="I359" s="37"/>
      <c r="J359" s="35"/>
      <c r="K359" s="28"/>
      <c r="L359" s="28"/>
      <c r="M359" s="30"/>
      <c r="N359" s="39">
        <f t="shared" si="42"/>
        <v>0</v>
      </c>
      <c r="P359" s="4" t="str">
        <f t="shared" si="43"/>
        <v/>
      </c>
      <c r="Q359" s="4" t="str">
        <f t="shared" si="44"/>
        <v/>
      </c>
      <c r="R359" s="4" t="str">
        <f t="shared" si="46"/>
        <v>/</v>
      </c>
      <c r="S359" s="4" t="str">
        <f t="shared" si="47"/>
        <v/>
      </c>
      <c r="T359" s="4" t="str">
        <f t="shared" si="45"/>
        <v/>
      </c>
    </row>
    <row r="360" spans="1:20" x14ac:dyDescent="0.35">
      <c r="A360" s="53"/>
      <c r="B360" s="56"/>
      <c r="C360" s="59"/>
      <c r="D360" s="65" t="str">
        <f t="shared" si="40"/>
        <v/>
      </c>
      <c r="E360" s="63" t="str">
        <f>IF(OR(C360="",A360=""),"",IF(A360&lt;Vbld!$G$7,IF(VALUE(RIGHT(T360,2))&lt;50,66,86),INDEX(EC!$C$2:$C$739,MATCH(C360,EC,0))))</f>
        <v/>
      </c>
      <c r="F360" s="32" t="str">
        <f t="shared" si="41"/>
        <v/>
      </c>
      <c r="G360" s="37"/>
      <c r="H360" s="37"/>
      <c r="I360" s="37"/>
      <c r="J360" s="35"/>
      <c r="K360" s="28"/>
      <c r="L360" s="28"/>
      <c r="M360" s="30"/>
      <c r="N360" s="39">
        <f t="shared" si="42"/>
        <v>0</v>
      </c>
      <c r="P360" s="4" t="str">
        <f t="shared" si="43"/>
        <v/>
      </c>
      <c r="Q360" s="4" t="str">
        <f t="shared" si="44"/>
        <v/>
      </c>
      <c r="R360" s="4" t="str">
        <f t="shared" si="46"/>
        <v>/</v>
      </c>
      <c r="S360" s="4" t="str">
        <f t="shared" si="47"/>
        <v/>
      </c>
      <c r="T360" s="4" t="str">
        <f t="shared" si="45"/>
        <v/>
      </c>
    </row>
    <row r="361" spans="1:20" x14ac:dyDescent="0.35">
      <c r="A361" s="53"/>
      <c r="B361" s="56"/>
      <c r="C361" s="59"/>
      <c r="D361" s="65" t="str">
        <f t="shared" si="40"/>
        <v/>
      </c>
      <c r="E361" s="63" t="str">
        <f>IF(OR(C361="",A361=""),"",IF(A361&lt;Vbld!$G$7,IF(VALUE(RIGHT(T361,2))&lt;50,66,86),INDEX(EC!$C$2:$C$739,MATCH(C361,EC,0))))</f>
        <v/>
      </c>
      <c r="F361" s="32" t="str">
        <f t="shared" si="41"/>
        <v/>
      </c>
      <c r="G361" s="37"/>
      <c r="H361" s="37"/>
      <c r="I361" s="37"/>
      <c r="J361" s="35"/>
      <c r="K361" s="28"/>
      <c r="L361" s="28"/>
      <c r="M361" s="30"/>
      <c r="N361" s="39">
        <f t="shared" si="42"/>
        <v>0</v>
      </c>
      <c r="P361" s="4" t="str">
        <f t="shared" si="43"/>
        <v/>
      </c>
      <c r="Q361" s="4" t="str">
        <f t="shared" si="44"/>
        <v/>
      </c>
      <c r="R361" s="4" t="str">
        <f t="shared" si="46"/>
        <v>/</v>
      </c>
      <c r="S361" s="4" t="str">
        <f t="shared" si="47"/>
        <v/>
      </c>
      <c r="T361" s="4" t="str">
        <f t="shared" si="45"/>
        <v/>
      </c>
    </row>
    <row r="362" spans="1:20" x14ac:dyDescent="0.35">
      <c r="A362" s="53"/>
      <c r="B362" s="56"/>
      <c r="C362" s="59"/>
      <c r="D362" s="65" t="str">
        <f t="shared" si="40"/>
        <v/>
      </c>
      <c r="E362" s="63" t="str">
        <f>IF(OR(C362="",A362=""),"",IF(A362&lt;Vbld!$G$7,IF(VALUE(RIGHT(T362,2))&lt;50,66,86),INDEX(EC!$C$2:$C$739,MATCH(C362,EC,0))))</f>
        <v/>
      </c>
      <c r="F362" s="32" t="str">
        <f t="shared" si="41"/>
        <v/>
      </c>
      <c r="G362" s="37"/>
      <c r="H362" s="37"/>
      <c r="I362" s="37"/>
      <c r="J362" s="35"/>
      <c r="K362" s="28"/>
      <c r="L362" s="28"/>
      <c r="M362" s="30"/>
      <c r="N362" s="39">
        <f t="shared" si="42"/>
        <v>0</v>
      </c>
      <c r="P362" s="4" t="str">
        <f t="shared" si="43"/>
        <v/>
      </c>
      <c r="Q362" s="4" t="str">
        <f t="shared" si="44"/>
        <v/>
      </c>
      <c r="R362" s="4" t="str">
        <f t="shared" si="46"/>
        <v>/</v>
      </c>
      <c r="S362" s="4" t="str">
        <f t="shared" si="47"/>
        <v/>
      </c>
      <c r="T362" s="4" t="str">
        <f t="shared" si="45"/>
        <v/>
      </c>
    </row>
    <row r="363" spans="1:20" x14ac:dyDescent="0.35">
      <c r="A363" s="53"/>
      <c r="B363" s="56"/>
      <c r="C363" s="59"/>
      <c r="D363" s="65" t="str">
        <f t="shared" si="40"/>
        <v/>
      </c>
      <c r="E363" s="63" t="str">
        <f>IF(OR(C363="",A363=""),"",IF(A363&lt;Vbld!$G$7,IF(VALUE(RIGHT(T363,2))&lt;50,66,86),INDEX(EC!$C$2:$C$739,MATCH(C363,EC,0))))</f>
        <v/>
      </c>
      <c r="F363" s="32" t="str">
        <f t="shared" si="41"/>
        <v/>
      </c>
      <c r="G363" s="37"/>
      <c r="H363" s="37"/>
      <c r="I363" s="37"/>
      <c r="J363" s="35"/>
      <c r="K363" s="28"/>
      <c r="L363" s="28"/>
      <c r="M363" s="30"/>
      <c r="N363" s="39">
        <f t="shared" si="42"/>
        <v>0</v>
      </c>
      <c r="P363" s="4" t="str">
        <f t="shared" si="43"/>
        <v/>
      </c>
      <c r="Q363" s="4" t="str">
        <f t="shared" si="44"/>
        <v/>
      </c>
      <c r="R363" s="4" t="str">
        <f t="shared" si="46"/>
        <v>/</v>
      </c>
      <c r="S363" s="4" t="str">
        <f t="shared" si="47"/>
        <v/>
      </c>
      <c r="T363" s="4" t="str">
        <f t="shared" si="45"/>
        <v/>
      </c>
    </row>
    <row r="364" spans="1:20" x14ac:dyDescent="0.35">
      <c r="A364" s="53"/>
      <c r="B364" s="56"/>
      <c r="C364" s="59"/>
      <c r="D364" s="65" t="str">
        <f t="shared" si="40"/>
        <v/>
      </c>
      <c r="E364" s="63" t="str">
        <f>IF(OR(C364="",A364=""),"",IF(A364&lt;Vbld!$G$7,IF(VALUE(RIGHT(T364,2))&lt;50,66,86),INDEX(EC!$C$2:$C$739,MATCH(C364,EC,0))))</f>
        <v/>
      </c>
      <c r="F364" s="32" t="str">
        <f t="shared" si="41"/>
        <v/>
      </c>
      <c r="G364" s="37"/>
      <c r="H364" s="37"/>
      <c r="I364" s="37"/>
      <c r="J364" s="35"/>
      <c r="K364" s="28"/>
      <c r="L364" s="28"/>
      <c r="M364" s="30"/>
      <c r="N364" s="39">
        <f t="shared" si="42"/>
        <v>0</v>
      </c>
      <c r="P364" s="4" t="str">
        <f t="shared" si="43"/>
        <v/>
      </c>
      <c r="Q364" s="4" t="str">
        <f t="shared" si="44"/>
        <v/>
      </c>
      <c r="R364" s="4" t="str">
        <f t="shared" si="46"/>
        <v>/</v>
      </c>
      <c r="S364" s="4" t="str">
        <f t="shared" si="47"/>
        <v/>
      </c>
      <c r="T364" s="4" t="str">
        <f t="shared" si="45"/>
        <v/>
      </c>
    </row>
    <row r="365" spans="1:20" x14ac:dyDescent="0.35">
      <c r="A365" s="53"/>
      <c r="B365" s="56"/>
      <c r="C365" s="59"/>
      <c r="D365" s="65" t="str">
        <f t="shared" si="40"/>
        <v/>
      </c>
      <c r="E365" s="63" t="str">
        <f>IF(OR(C365="",A365=""),"",IF(A365&lt;Vbld!$G$7,IF(VALUE(RIGHT(T365,2))&lt;50,66,86),INDEX(EC!$C$2:$C$739,MATCH(C365,EC,0))))</f>
        <v/>
      </c>
      <c r="F365" s="32" t="str">
        <f t="shared" si="41"/>
        <v/>
      </c>
      <c r="G365" s="37"/>
      <c r="H365" s="37"/>
      <c r="I365" s="37"/>
      <c r="J365" s="35"/>
      <c r="K365" s="28"/>
      <c r="L365" s="28"/>
      <c r="M365" s="30"/>
      <c r="N365" s="39">
        <f t="shared" si="42"/>
        <v>0</v>
      </c>
      <c r="P365" s="4" t="str">
        <f t="shared" si="43"/>
        <v/>
      </c>
      <c r="Q365" s="4" t="str">
        <f t="shared" si="44"/>
        <v/>
      </c>
      <c r="R365" s="4" t="str">
        <f t="shared" si="46"/>
        <v>/</v>
      </c>
      <c r="S365" s="4" t="str">
        <f t="shared" si="47"/>
        <v/>
      </c>
      <c r="T365" s="4" t="str">
        <f t="shared" si="45"/>
        <v/>
      </c>
    </row>
    <row r="366" spans="1:20" x14ac:dyDescent="0.35">
      <c r="A366" s="53"/>
      <c r="B366" s="56"/>
      <c r="C366" s="59"/>
      <c r="D366" s="65" t="str">
        <f t="shared" si="40"/>
        <v/>
      </c>
      <c r="E366" s="63" t="str">
        <f>IF(OR(C366="",A366=""),"",IF(A366&lt;Vbld!$G$7,IF(VALUE(RIGHT(T366,2))&lt;50,66,86),INDEX(EC!$C$2:$C$739,MATCH(C366,EC,0))))</f>
        <v/>
      </c>
      <c r="F366" s="32" t="str">
        <f t="shared" si="41"/>
        <v/>
      </c>
      <c r="G366" s="37"/>
      <c r="H366" s="37"/>
      <c r="I366" s="37"/>
      <c r="J366" s="35"/>
      <c r="K366" s="28"/>
      <c r="L366" s="28"/>
      <c r="M366" s="30"/>
      <c r="N366" s="39">
        <f t="shared" si="42"/>
        <v>0</v>
      </c>
      <c r="P366" s="4" t="str">
        <f t="shared" si="43"/>
        <v/>
      </c>
      <c r="Q366" s="4" t="str">
        <f t="shared" si="44"/>
        <v/>
      </c>
      <c r="R366" s="4" t="str">
        <f t="shared" si="46"/>
        <v>/</v>
      </c>
      <c r="S366" s="4" t="str">
        <f t="shared" si="47"/>
        <v/>
      </c>
      <c r="T366" s="4" t="str">
        <f t="shared" si="45"/>
        <v/>
      </c>
    </row>
    <row r="367" spans="1:20" x14ac:dyDescent="0.35">
      <c r="A367" s="53"/>
      <c r="B367" s="56"/>
      <c r="C367" s="59"/>
      <c r="D367" s="65" t="str">
        <f t="shared" si="40"/>
        <v/>
      </c>
      <c r="E367" s="63" t="str">
        <f>IF(OR(C367="",A367=""),"",IF(A367&lt;Vbld!$G$7,IF(VALUE(RIGHT(T367,2))&lt;50,66,86),INDEX(EC!$C$2:$C$739,MATCH(C367,EC,0))))</f>
        <v/>
      </c>
      <c r="F367" s="32" t="str">
        <f t="shared" si="41"/>
        <v/>
      </c>
      <c r="G367" s="37"/>
      <c r="H367" s="37"/>
      <c r="I367" s="37"/>
      <c r="J367" s="35"/>
      <c r="K367" s="28"/>
      <c r="L367" s="28"/>
      <c r="M367" s="30"/>
      <c r="N367" s="39">
        <f t="shared" si="42"/>
        <v>0</v>
      </c>
      <c r="P367" s="4" t="str">
        <f t="shared" si="43"/>
        <v/>
      </c>
      <c r="Q367" s="4" t="str">
        <f t="shared" si="44"/>
        <v/>
      </c>
      <c r="R367" s="4" t="str">
        <f t="shared" si="46"/>
        <v>/</v>
      </c>
      <c r="S367" s="4" t="str">
        <f t="shared" si="47"/>
        <v/>
      </c>
      <c r="T367" s="4" t="str">
        <f t="shared" si="45"/>
        <v/>
      </c>
    </row>
    <row r="368" spans="1:20" x14ac:dyDescent="0.35">
      <c r="A368" s="53"/>
      <c r="B368" s="56"/>
      <c r="C368" s="59"/>
      <c r="D368" s="65" t="str">
        <f t="shared" si="40"/>
        <v/>
      </c>
      <c r="E368" s="63" t="str">
        <f>IF(OR(C368="",A368=""),"",IF(A368&lt;Vbld!$G$7,IF(VALUE(RIGHT(T368,2))&lt;50,66,86),INDEX(EC!$C$2:$C$739,MATCH(C368,EC,0))))</f>
        <v/>
      </c>
      <c r="F368" s="32" t="str">
        <f t="shared" si="41"/>
        <v/>
      </c>
      <c r="G368" s="37"/>
      <c r="H368" s="37"/>
      <c r="I368" s="37"/>
      <c r="J368" s="35"/>
      <c r="K368" s="28"/>
      <c r="L368" s="28"/>
      <c r="M368" s="30"/>
      <c r="N368" s="39">
        <f t="shared" si="42"/>
        <v>0</v>
      </c>
      <c r="P368" s="4" t="str">
        <f t="shared" si="43"/>
        <v/>
      </c>
      <c r="Q368" s="4" t="str">
        <f t="shared" si="44"/>
        <v/>
      </c>
      <c r="R368" s="4" t="str">
        <f t="shared" si="46"/>
        <v>/</v>
      </c>
      <c r="S368" s="4" t="str">
        <f t="shared" si="47"/>
        <v/>
      </c>
      <c r="T368" s="4" t="str">
        <f t="shared" si="45"/>
        <v/>
      </c>
    </row>
    <row r="369" spans="1:20" x14ac:dyDescent="0.35">
      <c r="A369" s="53"/>
      <c r="B369" s="56"/>
      <c r="C369" s="59"/>
      <c r="D369" s="65" t="str">
        <f t="shared" si="40"/>
        <v/>
      </c>
      <c r="E369" s="63" t="str">
        <f>IF(OR(C369="",A369=""),"",IF(A369&lt;Vbld!$G$7,IF(VALUE(RIGHT(T369,2))&lt;50,66,86),INDEX(EC!$C$2:$C$739,MATCH(C369,EC,0))))</f>
        <v/>
      </c>
      <c r="F369" s="32" t="str">
        <f t="shared" si="41"/>
        <v/>
      </c>
      <c r="G369" s="37"/>
      <c r="H369" s="37"/>
      <c r="I369" s="37"/>
      <c r="J369" s="35"/>
      <c r="K369" s="28"/>
      <c r="L369" s="28"/>
      <c r="M369" s="30"/>
      <c r="N369" s="39">
        <f t="shared" si="42"/>
        <v>0</v>
      </c>
      <c r="P369" s="4" t="str">
        <f t="shared" si="43"/>
        <v/>
      </c>
      <c r="Q369" s="4" t="str">
        <f t="shared" si="44"/>
        <v/>
      </c>
      <c r="R369" s="4" t="str">
        <f t="shared" si="46"/>
        <v>/</v>
      </c>
      <c r="S369" s="4" t="str">
        <f t="shared" si="47"/>
        <v/>
      </c>
      <c r="T369" s="4" t="str">
        <f t="shared" si="45"/>
        <v/>
      </c>
    </row>
    <row r="370" spans="1:20" x14ac:dyDescent="0.35">
      <c r="A370" s="53"/>
      <c r="B370" s="56"/>
      <c r="C370" s="59"/>
      <c r="D370" s="65" t="str">
        <f t="shared" si="40"/>
        <v/>
      </c>
      <c r="E370" s="63" t="str">
        <f>IF(OR(C370="",A370=""),"",IF(A370&lt;Vbld!$G$7,IF(VALUE(RIGHT(T370,2))&lt;50,66,86),INDEX(EC!$C$2:$C$739,MATCH(C370,EC,0))))</f>
        <v/>
      </c>
      <c r="F370" s="32" t="str">
        <f t="shared" si="41"/>
        <v/>
      </c>
      <c r="G370" s="37"/>
      <c r="H370" s="37"/>
      <c r="I370" s="37"/>
      <c r="J370" s="35"/>
      <c r="K370" s="28"/>
      <c r="L370" s="28"/>
      <c r="M370" s="30"/>
      <c r="N370" s="39">
        <f t="shared" si="42"/>
        <v>0</v>
      </c>
      <c r="P370" s="4" t="str">
        <f t="shared" si="43"/>
        <v/>
      </c>
      <c r="Q370" s="4" t="str">
        <f t="shared" si="44"/>
        <v/>
      </c>
      <c r="R370" s="4" t="str">
        <f t="shared" si="46"/>
        <v>/</v>
      </c>
      <c r="S370" s="4" t="str">
        <f t="shared" si="47"/>
        <v/>
      </c>
      <c r="T370" s="4" t="str">
        <f t="shared" si="45"/>
        <v/>
      </c>
    </row>
    <row r="371" spans="1:20" x14ac:dyDescent="0.35">
      <c r="A371" s="53"/>
      <c r="B371" s="56"/>
      <c r="C371" s="59"/>
      <c r="D371" s="65" t="str">
        <f t="shared" si="40"/>
        <v/>
      </c>
      <c r="E371" s="63" t="str">
        <f>IF(OR(C371="",A371=""),"",IF(A371&lt;Vbld!$G$7,IF(VALUE(RIGHT(T371,2))&lt;50,66,86),INDEX(EC!$C$2:$C$739,MATCH(C371,EC,0))))</f>
        <v/>
      </c>
      <c r="F371" s="32" t="str">
        <f t="shared" si="41"/>
        <v/>
      </c>
      <c r="G371" s="37"/>
      <c r="H371" s="37"/>
      <c r="I371" s="37"/>
      <c r="J371" s="35"/>
      <c r="K371" s="28"/>
      <c r="L371" s="28"/>
      <c r="M371" s="30"/>
      <c r="N371" s="39">
        <f t="shared" si="42"/>
        <v>0</v>
      </c>
      <c r="P371" s="4" t="str">
        <f t="shared" si="43"/>
        <v/>
      </c>
      <c r="Q371" s="4" t="str">
        <f t="shared" si="44"/>
        <v/>
      </c>
      <c r="R371" s="4" t="str">
        <f t="shared" si="46"/>
        <v>/</v>
      </c>
      <c r="S371" s="4" t="str">
        <f t="shared" si="47"/>
        <v/>
      </c>
      <c r="T371" s="4" t="str">
        <f t="shared" si="45"/>
        <v/>
      </c>
    </row>
    <row r="372" spans="1:20" x14ac:dyDescent="0.35">
      <c r="A372" s="53"/>
      <c r="B372" s="56"/>
      <c r="C372" s="59"/>
      <c r="D372" s="65" t="str">
        <f t="shared" si="40"/>
        <v/>
      </c>
      <c r="E372" s="63" t="str">
        <f>IF(OR(C372="",A372=""),"",IF(A372&lt;Vbld!$G$7,IF(VALUE(RIGHT(T372,2))&lt;50,66,86),INDEX(EC!$C$2:$C$739,MATCH(C372,EC,0))))</f>
        <v/>
      </c>
      <c r="F372" s="32" t="str">
        <f t="shared" si="41"/>
        <v/>
      </c>
      <c r="G372" s="37"/>
      <c r="H372" s="37"/>
      <c r="I372" s="37"/>
      <c r="J372" s="35"/>
      <c r="K372" s="28"/>
      <c r="L372" s="28"/>
      <c r="M372" s="30"/>
      <c r="N372" s="39">
        <f t="shared" si="42"/>
        <v>0</v>
      </c>
      <c r="P372" s="4" t="str">
        <f t="shared" si="43"/>
        <v/>
      </c>
      <c r="Q372" s="4" t="str">
        <f t="shared" si="44"/>
        <v/>
      </c>
      <c r="R372" s="4" t="str">
        <f t="shared" si="46"/>
        <v>/</v>
      </c>
      <c r="S372" s="4" t="str">
        <f t="shared" si="47"/>
        <v/>
      </c>
      <c r="T372" s="4" t="str">
        <f t="shared" si="45"/>
        <v/>
      </c>
    </row>
    <row r="373" spans="1:20" x14ac:dyDescent="0.35">
      <c r="A373" s="53"/>
      <c r="B373" s="56"/>
      <c r="C373" s="59"/>
      <c r="D373" s="65" t="str">
        <f t="shared" si="40"/>
        <v/>
      </c>
      <c r="E373" s="63" t="str">
        <f>IF(OR(C373="",A373=""),"",IF(A373&lt;Vbld!$G$7,IF(VALUE(RIGHT(T373,2))&lt;50,66,86),INDEX(EC!$C$2:$C$739,MATCH(C373,EC,0))))</f>
        <v/>
      </c>
      <c r="F373" s="32" t="str">
        <f t="shared" si="41"/>
        <v/>
      </c>
      <c r="G373" s="37"/>
      <c r="H373" s="37"/>
      <c r="I373" s="37"/>
      <c r="J373" s="35"/>
      <c r="K373" s="28"/>
      <c r="L373" s="28"/>
      <c r="M373" s="30"/>
      <c r="N373" s="39">
        <f t="shared" si="42"/>
        <v>0</v>
      </c>
      <c r="P373" s="4" t="str">
        <f t="shared" si="43"/>
        <v/>
      </c>
      <c r="Q373" s="4" t="str">
        <f t="shared" si="44"/>
        <v/>
      </c>
      <c r="R373" s="4" t="str">
        <f t="shared" si="46"/>
        <v>/</v>
      </c>
      <c r="S373" s="4" t="str">
        <f t="shared" si="47"/>
        <v/>
      </c>
      <c r="T373" s="4" t="str">
        <f t="shared" si="45"/>
        <v/>
      </c>
    </row>
    <row r="374" spans="1:20" x14ac:dyDescent="0.35">
      <c r="A374" s="53"/>
      <c r="B374" s="56"/>
      <c r="C374" s="59"/>
      <c r="D374" s="65" t="str">
        <f t="shared" si="40"/>
        <v/>
      </c>
      <c r="E374" s="63" t="str">
        <f>IF(OR(C374="",A374=""),"",IF(A374&lt;Vbld!$G$7,IF(VALUE(RIGHT(T374,2))&lt;50,66,86),INDEX(EC!$C$2:$C$739,MATCH(C374,EC,0))))</f>
        <v/>
      </c>
      <c r="F374" s="32" t="str">
        <f t="shared" si="41"/>
        <v/>
      </c>
      <c r="G374" s="37"/>
      <c r="H374" s="37"/>
      <c r="I374" s="37"/>
      <c r="J374" s="35"/>
      <c r="K374" s="28"/>
      <c r="L374" s="28"/>
      <c r="M374" s="30"/>
      <c r="N374" s="39">
        <f t="shared" si="42"/>
        <v>0</v>
      </c>
      <c r="P374" s="4" t="str">
        <f t="shared" si="43"/>
        <v/>
      </c>
      <c r="Q374" s="4" t="str">
        <f t="shared" si="44"/>
        <v/>
      </c>
      <c r="R374" s="4" t="str">
        <f t="shared" si="46"/>
        <v>/</v>
      </c>
      <c r="S374" s="4" t="str">
        <f t="shared" si="47"/>
        <v/>
      </c>
      <c r="T374" s="4" t="str">
        <f t="shared" si="45"/>
        <v/>
      </c>
    </row>
    <row r="375" spans="1:20" x14ac:dyDescent="0.35">
      <c r="A375" s="53"/>
      <c r="B375" s="56"/>
      <c r="C375" s="59"/>
      <c r="D375" s="65" t="str">
        <f t="shared" si="40"/>
        <v/>
      </c>
      <c r="E375" s="63" t="str">
        <f>IF(OR(C375="",A375=""),"",IF(A375&lt;Vbld!$G$7,IF(VALUE(RIGHT(T375,2))&lt;50,66,86),INDEX(EC!$C$2:$C$739,MATCH(C375,EC,0))))</f>
        <v/>
      </c>
      <c r="F375" s="32" t="str">
        <f t="shared" si="41"/>
        <v/>
      </c>
      <c r="G375" s="37"/>
      <c r="H375" s="37"/>
      <c r="I375" s="37"/>
      <c r="J375" s="35"/>
      <c r="K375" s="28"/>
      <c r="L375" s="28"/>
      <c r="M375" s="30"/>
      <c r="N375" s="39">
        <f t="shared" si="42"/>
        <v>0</v>
      </c>
      <c r="P375" s="4" t="str">
        <f t="shared" si="43"/>
        <v/>
      </c>
      <c r="Q375" s="4" t="str">
        <f t="shared" si="44"/>
        <v/>
      </c>
      <c r="R375" s="4" t="str">
        <f t="shared" si="46"/>
        <v>/</v>
      </c>
      <c r="S375" s="4" t="str">
        <f t="shared" si="47"/>
        <v/>
      </c>
      <c r="T375" s="4" t="str">
        <f t="shared" si="45"/>
        <v/>
      </c>
    </row>
    <row r="376" spans="1:20" x14ac:dyDescent="0.35">
      <c r="A376" s="53"/>
      <c r="B376" s="56"/>
      <c r="C376" s="59"/>
      <c r="D376" s="65" t="str">
        <f t="shared" si="40"/>
        <v/>
      </c>
      <c r="E376" s="63" t="str">
        <f>IF(OR(C376="",A376=""),"",IF(A376&lt;Vbld!$G$7,IF(VALUE(RIGHT(T376,2))&lt;50,66,86),INDEX(EC!$C$2:$C$739,MATCH(C376,EC,0))))</f>
        <v/>
      </c>
      <c r="F376" s="32" t="str">
        <f t="shared" si="41"/>
        <v/>
      </c>
      <c r="G376" s="37"/>
      <c r="H376" s="37"/>
      <c r="I376" s="37"/>
      <c r="J376" s="35"/>
      <c r="K376" s="28"/>
      <c r="L376" s="28"/>
      <c r="M376" s="30"/>
      <c r="N376" s="39">
        <f t="shared" si="42"/>
        <v>0</v>
      </c>
      <c r="P376" s="4" t="str">
        <f t="shared" si="43"/>
        <v/>
      </c>
      <c r="Q376" s="4" t="str">
        <f t="shared" si="44"/>
        <v/>
      </c>
      <c r="R376" s="4" t="str">
        <f t="shared" si="46"/>
        <v>/</v>
      </c>
      <c r="S376" s="4" t="str">
        <f t="shared" si="47"/>
        <v/>
      </c>
      <c r="T376" s="4" t="str">
        <f t="shared" si="45"/>
        <v/>
      </c>
    </row>
    <row r="377" spans="1:20" x14ac:dyDescent="0.35">
      <c r="A377" s="53"/>
      <c r="B377" s="56"/>
      <c r="C377" s="59"/>
      <c r="D377" s="65" t="str">
        <f t="shared" si="40"/>
        <v/>
      </c>
      <c r="E377" s="63" t="str">
        <f>IF(OR(C377="",A377=""),"",IF(A377&lt;Vbld!$G$7,IF(VALUE(RIGHT(T377,2))&lt;50,66,86),INDEX(EC!$C$2:$C$739,MATCH(C377,EC,0))))</f>
        <v/>
      </c>
      <c r="F377" s="32" t="str">
        <f t="shared" si="41"/>
        <v/>
      </c>
      <c r="G377" s="37"/>
      <c r="H377" s="37"/>
      <c r="I377" s="37"/>
      <c r="J377" s="35"/>
      <c r="K377" s="28"/>
      <c r="L377" s="28"/>
      <c r="M377" s="30"/>
      <c r="N377" s="39">
        <f t="shared" si="42"/>
        <v>0</v>
      </c>
      <c r="P377" s="4" t="str">
        <f t="shared" si="43"/>
        <v/>
      </c>
      <c r="Q377" s="4" t="str">
        <f t="shared" si="44"/>
        <v/>
      </c>
      <c r="R377" s="4" t="str">
        <f t="shared" si="46"/>
        <v>/</v>
      </c>
      <c r="S377" s="4" t="str">
        <f t="shared" si="47"/>
        <v/>
      </c>
      <c r="T377" s="4" t="str">
        <f t="shared" si="45"/>
        <v/>
      </c>
    </row>
    <row r="378" spans="1:20" x14ac:dyDescent="0.35">
      <c r="A378" s="53"/>
      <c r="B378" s="56"/>
      <c r="C378" s="59"/>
      <c r="D378" s="65" t="str">
        <f t="shared" si="40"/>
        <v/>
      </c>
      <c r="E378" s="63" t="str">
        <f>IF(OR(C378="",A378=""),"",IF(A378&lt;Vbld!$G$7,IF(VALUE(RIGHT(T378,2))&lt;50,66,86),INDEX(EC!$C$2:$C$739,MATCH(C378,EC,0))))</f>
        <v/>
      </c>
      <c r="F378" s="32" t="str">
        <f t="shared" si="41"/>
        <v/>
      </c>
      <c r="G378" s="37"/>
      <c r="H378" s="37"/>
      <c r="I378" s="37"/>
      <c r="J378" s="35"/>
      <c r="K378" s="28"/>
      <c r="L378" s="28"/>
      <c r="M378" s="30"/>
      <c r="N378" s="39">
        <f t="shared" si="42"/>
        <v>0</v>
      </c>
      <c r="P378" s="4" t="str">
        <f t="shared" si="43"/>
        <v/>
      </c>
      <c r="Q378" s="4" t="str">
        <f t="shared" si="44"/>
        <v/>
      </c>
      <c r="R378" s="4" t="str">
        <f t="shared" si="46"/>
        <v>/</v>
      </c>
      <c r="S378" s="4" t="str">
        <f t="shared" si="47"/>
        <v/>
      </c>
      <c r="T378" s="4" t="str">
        <f t="shared" si="45"/>
        <v/>
      </c>
    </row>
    <row r="379" spans="1:20" x14ac:dyDescent="0.35">
      <c r="A379" s="53"/>
      <c r="B379" s="56"/>
      <c r="C379" s="59"/>
      <c r="D379" s="65" t="str">
        <f t="shared" si="40"/>
        <v/>
      </c>
      <c r="E379" s="63" t="str">
        <f>IF(OR(C379="",A379=""),"",IF(A379&lt;Vbld!$G$7,IF(VALUE(RIGHT(T379,2))&lt;50,66,86),INDEX(EC!$C$2:$C$739,MATCH(C379,EC,0))))</f>
        <v/>
      </c>
      <c r="F379" s="32" t="str">
        <f t="shared" si="41"/>
        <v/>
      </c>
      <c r="G379" s="37"/>
      <c r="H379" s="37"/>
      <c r="I379" s="37"/>
      <c r="J379" s="35"/>
      <c r="K379" s="28"/>
      <c r="L379" s="28"/>
      <c r="M379" s="30"/>
      <c r="N379" s="39">
        <f t="shared" si="42"/>
        <v>0</v>
      </c>
      <c r="P379" s="4" t="str">
        <f t="shared" si="43"/>
        <v/>
      </c>
      <c r="Q379" s="4" t="str">
        <f t="shared" si="44"/>
        <v/>
      </c>
      <c r="R379" s="4" t="str">
        <f t="shared" si="46"/>
        <v>/</v>
      </c>
      <c r="S379" s="4" t="str">
        <f t="shared" si="47"/>
        <v/>
      </c>
      <c r="T379" s="4" t="str">
        <f t="shared" si="45"/>
        <v/>
      </c>
    </row>
    <row r="380" spans="1:20" x14ac:dyDescent="0.35">
      <c r="A380" s="53"/>
      <c r="B380" s="56"/>
      <c r="C380" s="59"/>
      <c r="D380" s="65" t="str">
        <f t="shared" si="40"/>
        <v/>
      </c>
      <c r="E380" s="63" t="str">
        <f>IF(OR(C380="",A380=""),"",IF(A380&lt;Vbld!$G$7,IF(VALUE(RIGHT(T380,2))&lt;50,66,86),INDEX(EC!$C$2:$C$739,MATCH(C380,EC,0))))</f>
        <v/>
      </c>
      <c r="F380" s="32" t="str">
        <f t="shared" si="41"/>
        <v/>
      </c>
      <c r="G380" s="37"/>
      <c r="H380" s="37"/>
      <c r="I380" s="37"/>
      <c r="J380" s="35"/>
      <c r="K380" s="28"/>
      <c r="L380" s="28"/>
      <c r="M380" s="30"/>
      <c r="N380" s="39">
        <f t="shared" si="42"/>
        <v>0</v>
      </c>
      <c r="P380" s="4" t="str">
        <f t="shared" si="43"/>
        <v/>
      </c>
      <c r="Q380" s="4" t="str">
        <f t="shared" si="44"/>
        <v/>
      </c>
      <c r="R380" s="4" t="str">
        <f t="shared" si="46"/>
        <v>/</v>
      </c>
      <c r="S380" s="4" t="str">
        <f t="shared" si="47"/>
        <v/>
      </c>
      <c r="T380" s="4" t="str">
        <f t="shared" si="45"/>
        <v/>
      </c>
    </row>
    <row r="381" spans="1:20" x14ac:dyDescent="0.35">
      <c r="A381" s="53"/>
      <c r="B381" s="56"/>
      <c r="C381" s="59"/>
      <c r="D381" s="65" t="str">
        <f t="shared" si="40"/>
        <v/>
      </c>
      <c r="E381" s="63" t="str">
        <f>IF(OR(C381="",A381=""),"",IF(A381&lt;Vbld!$G$7,IF(VALUE(RIGHT(T381,2))&lt;50,66,86),INDEX(EC!$C$2:$C$739,MATCH(C381,EC,0))))</f>
        <v/>
      </c>
      <c r="F381" s="32" t="str">
        <f t="shared" si="41"/>
        <v/>
      </c>
      <c r="G381" s="37"/>
      <c r="H381" s="37"/>
      <c r="I381" s="37"/>
      <c r="J381" s="35"/>
      <c r="K381" s="28"/>
      <c r="L381" s="28"/>
      <c r="M381" s="30"/>
      <c r="N381" s="39">
        <f t="shared" si="42"/>
        <v>0</v>
      </c>
      <c r="P381" s="4" t="str">
        <f t="shared" si="43"/>
        <v/>
      </c>
      <c r="Q381" s="4" t="str">
        <f t="shared" si="44"/>
        <v/>
      </c>
      <c r="R381" s="4" t="str">
        <f t="shared" si="46"/>
        <v>/</v>
      </c>
      <c r="S381" s="4" t="str">
        <f t="shared" si="47"/>
        <v/>
      </c>
      <c r="T381" s="4" t="str">
        <f t="shared" si="45"/>
        <v/>
      </c>
    </row>
    <row r="382" spans="1:20" x14ac:dyDescent="0.35">
      <c r="A382" s="53"/>
      <c r="B382" s="56"/>
      <c r="C382" s="59"/>
      <c r="D382" s="65" t="str">
        <f t="shared" si="40"/>
        <v/>
      </c>
      <c r="E382" s="63" t="str">
        <f>IF(OR(C382="",A382=""),"",IF(A382&lt;Vbld!$G$7,IF(VALUE(RIGHT(T382,2))&lt;50,66,86),INDEX(EC!$C$2:$C$739,MATCH(C382,EC,0))))</f>
        <v/>
      </c>
      <c r="F382" s="32" t="str">
        <f t="shared" si="41"/>
        <v/>
      </c>
      <c r="G382" s="37"/>
      <c r="H382" s="37"/>
      <c r="I382" s="37"/>
      <c r="J382" s="35"/>
      <c r="K382" s="28"/>
      <c r="L382" s="28"/>
      <c r="M382" s="30"/>
      <c r="N382" s="39">
        <f t="shared" si="42"/>
        <v>0</v>
      </c>
      <c r="P382" s="4" t="str">
        <f t="shared" si="43"/>
        <v/>
      </c>
      <c r="Q382" s="4" t="str">
        <f t="shared" si="44"/>
        <v/>
      </c>
      <c r="R382" s="4" t="str">
        <f t="shared" si="46"/>
        <v>/</v>
      </c>
      <c r="S382" s="4" t="str">
        <f t="shared" si="47"/>
        <v/>
      </c>
      <c r="T382" s="4" t="str">
        <f t="shared" si="45"/>
        <v/>
      </c>
    </row>
    <row r="383" spans="1:20" x14ac:dyDescent="0.35">
      <c r="A383" s="53"/>
      <c r="B383" s="56"/>
      <c r="C383" s="59"/>
      <c r="D383" s="65" t="str">
        <f t="shared" si="40"/>
        <v/>
      </c>
      <c r="E383" s="63" t="str">
        <f>IF(OR(C383="",A383=""),"",IF(A383&lt;Vbld!$G$7,IF(VALUE(RIGHT(T383,2))&lt;50,66,86),INDEX(EC!$C$2:$C$739,MATCH(C383,EC,0))))</f>
        <v/>
      </c>
      <c r="F383" s="32" t="str">
        <f t="shared" si="41"/>
        <v/>
      </c>
      <c r="G383" s="37"/>
      <c r="H383" s="37"/>
      <c r="I383" s="37"/>
      <c r="J383" s="35"/>
      <c r="K383" s="28"/>
      <c r="L383" s="28"/>
      <c r="M383" s="30"/>
      <c r="N383" s="39">
        <f t="shared" si="42"/>
        <v>0</v>
      </c>
      <c r="P383" s="4" t="str">
        <f t="shared" si="43"/>
        <v/>
      </c>
      <c r="Q383" s="4" t="str">
        <f t="shared" si="44"/>
        <v/>
      </c>
      <c r="R383" s="4" t="str">
        <f t="shared" si="46"/>
        <v>/</v>
      </c>
      <c r="S383" s="4" t="str">
        <f t="shared" si="47"/>
        <v/>
      </c>
      <c r="T383" s="4" t="str">
        <f t="shared" si="45"/>
        <v/>
      </c>
    </row>
    <row r="384" spans="1:20" x14ac:dyDescent="0.35">
      <c r="A384" s="53"/>
      <c r="B384" s="56"/>
      <c r="C384" s="59"/>
      <c r="D384" s="65" t="str">
        <f t="shared" si="40"/>
        <v/>
      </c>
      <c r="E384" s="63" t="str">
        <f>IF(OR(C384="",A384=""),"",IF(A384&lt;Vbld!$G$7,IF(VALUE(RIGHT(T384,2))&lt;50,66,86),INDEX(EC!$C$2:$C$739,MATCH(C384,EC,0))))</f>
        <v/>
      </c>
      <c r="F384" s="32" t="str">
        <f t="shared" si="41"/>
        <v/>
      </c>
      <c r="G384" s="37"/>
      <c r="H384" s="37"/>
      <c r="I384" s="37"/>
      <c r="J384" s="35"/>
      <c r="K384" s="28"/>
      <c r="L384" s="28"/>
      <c r="M384" s="30"/>
      <c r="N384" s="39">
        <f t="shared" si="42"/>
        <v>0</v>
      </c>
      <c r="P384" s="4" t="str">
        <f t="shared" si="43"/>
        <v/>
      </c>
      <c r="Q384" s="4" t="str">
        <f t="shared" si="44"/>
        <v/>
      </c>
      <c r="R384" s="4" t="str">
        <f t="shared" si="46"/>
        <v>/</v>
      </c>
      <c r="S384" s="4" t="str">
        <f t="shared" si="47"/>
        <v/>
      </c>
      <c r="T384" s="4" t="str">
        <f t="shared" si="45"/>
        <v/>
      </c>
    </row>
    <row r="385" spans="1:20" x14ac:dyDescent="0.35">
      <c r="A385" s="53"/>
      <c r="B385" s="56"/>
      <c r="C385" s="59"/>
      <c r="D385" s="65" t="str">
        <f t="shared" si="40"/>
        <v/>
      </c>
      <c r="E385" s="63" t="str">
        <f>IF(OR(C385="",A385=""),"",IF(A385&lt;Vbld!$G$7,IF(VALUE(RIGHT(T385,2))&lt;50,66,86),INDEX(EC!$C$2:$C$739,MATCH(C385,EC,0))))</f>
        <v/>
      </c>
      <c r="F385" s="32" t="str">
        <f t="shared" si="41"/>
        <v/>
      </c>
      <c r="G385" s="37"/>
      <c r="H385" s="37"/>
      <c r="I385" s="37"/>
      <c r="J385" s="35"/>
      <c r="K385" s="28"/>
      <c r="L385" s="28"/>
      <c r="M385" s="30"/>
      <c r="N385" s="39">
        <f t="shared" si="42"/>
        <v>0</v>
      </c>
      <c r="P385" s="4" t="str">
        <f t="shared" si="43"/>
        <v/>
      </c>
      <c r="Q385" s="4" t="str">
        <f t="shared" si="44"/>
        <v/>
      </c>
      <c r="R385" s="4" t="str">
        <f t="shared" si="46"/>
        <v>/</v>
      </c>
      <c r="S385" s="4" t="str">
        <f t="shared" si="47"/>
        <v/>
      </c>
      <c r="T385" s="4" t="str">
        <f t="shared" si="45"/>
        <v/>
      </c>
    </row>
    <row r="386" spans="1:20" x14ac:dyDescent="0.35">
      <c r="A386" s="53"/>
      <c r="B386" s="56"/>
      <c r="C386" s="59"/>
      <c r="D386" s="65" t="str">
        <f t="shared" si="40"/>
        <v/>
      </c>
      <c r="E386" s="63" t="str">
        <f>IF(OR(C386="",A386=""),"",IF(A386&lt;Vbld!$G$7,IF(VALUE(RIGHT(T386,2))&lt;50,66,86),INDEX(EC!$C$2:$C$739,MATCH(C386,EC,0))))</f>
        <v/>
      </c>
      <c r="F386" s="32" t="str">
        <f t="shared" si="41"/>
        <v/>
      </c>
      <c r="G386" s="37"/>
      <c r="H386" s="37"/>
      <c r="I386" s="37"/>
      <c r="J386" s="35"/>
      <c r="K386" s="28"/>
      <c r="L386" s="28"/>
      <c r="M386" s="30"/>
      <c r="N386" s="39">
        <f t="shared" si="42"/>
        <v>0</v>
      </c>
      <c r="P386" s="4" t="str">
        <f t="shared" si="43"/>
        <v/>
      </c>
      <c r="Q386" s="4" t="str">
        <f t="shared" si="44"/>
        <v/>
      </c>
      <c r="R386" s="4" t="str">
        <f t="shared" si="46"/>
        <v>/</v>
      </c>
      <c r="S386" s="4" t="str">
        <f t="shared" si="47"/>
        <v/>
      </c>
      <c r="T386" s="4" t="str">
        <f t="shared" si="45"/>
        <v/>
      </c>
    </row>
    <row r="387" spans="1:20" x14ac:dyDescent="0.35">
      <c r="A387" s="53"/>
      <c r="B387" s="56"/>
      <c r="C387" s="59"/>
      <c r="D387" s="65" t="str">
        <f t="shared" si="40"/>
        <v/>
      </c>
      <c r="E387" s="63" t="str">
        <f>IF(OR(C387="",A387=""),"",IF(A387&lt;Vbld!$G$7,IF(VALUE(RIGHT(T387,2))&lt;50,66,86),INDEX(EC!$C$2:$C$739,MATCH(C387,EC,0))))</f>
        <v/>
      </c>
      <c r="F387" s="32" t="str">
        <f t="shared" si="41"/>
        <v/>
      </c>
      <c r="G387" s="37"/>
      <c r="H387" s="37"/>
      <c r="I387" s="37"/>
      <c r="J387" s="35"/>
      <c r="K387" s="28"/>
      <c r="L387" s="28"/>
      <c r="M387" s="30"/>
      <c r="N387" s="39">
        <f t="shared" si="42"/>
        <v>0</v>
      </c>
      <c r="P387" s="4" t="str">
        <f t="shared" si="43"/>
        <v/>
      </c>
      <c r="Q387" s="4" t="str">
        <f t="shared" si="44"/>
        <v/>
      </c>
      <c r="R387" s="4" t="str">
        <f t="shared" si="46"/>
        <v>/</v>
      </c>
      <c r="S387" s="4" t="str">
        <f t="shared" si="47"/>
        <v/>
      </c>
      <c r="T387" s="4" t="str">
        <f t="shared" si="45"/>
        <v/>
      </c>
    </row>
    <row r="388" spans="1:20" x14ac:dyDescent="0.35">
      <c r="A388" s="53"/>
      <c r="B388" s="56"/>
      <c r="C388" s="59"/>
      <c r="D388" s="65" t="str">
        <f t="shared" si="40"/>
        <v/>
      </c>
      <c r="E388" s="63" t="str">
        <f>IF(OR(C388="",A388=""),"",IF(A388&lt;Vbld!$G$7,IF(VALUE(RIGHT(T388,2))&lt;50,66,86),INDEX(EC!$C$2:$C$739,MATCH(C388,EC,0))))</f>
        <v/>
      </c>
      <c r="F388" s="32" t="str">
        <f t="shared" si="41"/>
        <v/>
      </c>
      <c r="G388" s="37"/>
      <c r="H388" s="37"/>
      <c r="I388" s="37"/>
      <c r="J388" s="35"/>
      <c r="K388" s="28"/>
      <c r="L388" s="28"/>
      <c r="M388" s="30"/>
      <c r="N388" s="39">
        <f t="shared" si="42"/>
        <v>0</v>
      </c>
      <c r="P388" s="4" t="str">
        <f t="shared" si="43"/>
        <v/>
      </c>
      <c r="Q388" s="4" t="str">
        <f t="shared" si="44"/>
        <v/>
      </c>
      <c r="R388" s="4" t="str">
        <f t="shared" si="46"/>
        <v>/</v>
      </c>
      <c r="S388" s="4" t="str">
        <f t="shared" si="47"/>
        <v/>
      </c>
      <c r="T388" s="4" t="str">
        <f t="shared" si="45"/>
        <v/>
      </c>
    </row>
    <row r="389" spans="1:20" x14ac:dyDescent="0.35">
      <c r="A389" s="53"/>
      <c r="B389" s="56"/>
      <c r="C389" s="59"/>
      <c r="D389" s="65" t="str">
        <f t="shared" ref="D389:D452" si="48">IF(OR(B389="",C389=""),"",IF(LEN(C389)=5,CONCATENATE(B389,"/",LEFT(C389,3),"-",RIGHT(C389,2)),CONCATENATE(B389,"/",LEFT(C389,3),"-",MID(C389,4,2),RIGHT(C389,3))))</f>
        <v/>
      </c>
      <c r="E389" s="63" t="str">
        <f>IF(OR(C389="",A389=""),"",IF(A389&lt;Vbld!$G$7,IF(VALUE(RIGHT(T389,2))&lt;50,66,86),INDEX(EC!$C$2:$C$739,MATCH(C389,EC,0))))</f>
        <v/>
      </c>
      <c r="F389" s="32" t="str">
        <f t="shared" ref="F389:F420" si="49">IF(C389="","",INDEX(OmEC,MATCH(C389,EC,0)))</f>
        <v/>
      </c>
      <c r="G389" s="37"/>
      <c r="H389" s="37"/>
      <c r="I389" s="37"/>
      <c r="J389" s="35"/>
      <c r="K389" s="28"/>
      <c r="L389" s="28"/>
      <c r="M389" s="30"/>
      <c r="N389" s="39">
        <f t="shared" ref="N389:N452" si="50">SUM(I389:M389)</f>
        <v>0</v>
      </c>
      <c r="P389" s="4" t="str">
        <f t="shared" ref="P389:P452" si="51">LEFT(C389,3)</f>
        <v/>
      </c>
      <c r="Q389" s="4" t="str">
        <f t="shared" ref="Q389:Q452" si="52">IF(C389="","",IF(VALUE(RIGHT(T389,2))&lt;50,"G","B"))</f>
        <v/>
      </c>
      <c r="R389" s="4" t="str">
        <f t="shared" si="46"/>
        <v>/</v>
      </c>
      <c r="S389" s="4" t="str">
        <f t="shared" si="47"/>
        <v/>
      </c>
      <c r="T389" s="4" t="str">
        <f t="shared" ref="T389:T452" si="53">LEFT(C389,5)</f>
        <v/>
      </c>
    </row>
    <row r="390" spans="1:20" x14ac:dyDescent="0.35">
      <c r="A390" s="53"/>
      <c r="B390" s="56"/>
      <c r="C390" s="59"/>
      <c r="D390" s="65" t="str">
        <f t="shared" si="48"/>
        <v/>
      </c>
      <c r="E390" s="63" t="str">
        <f>IF(OR(C390="",A390=""),"",IF(A390&lt;Vbld!$G$7,IF(VALUE(RIGHT(T390,2))&lt;50,66,86),INDEX(EC!$C$2:$C$739,MATCH(C390,EC,0))))</f>
        <v/>
      </c>
      <c r="F390" s="32" t="str">
        <f t="shared" si="49"/>
        <v/>
      </c>
      <c r="G390" s="37"/>
      <c r="H390" s="37"/>
      <c r="I390" s="37"/>
      <c r="J390" s="35"/>
      <c r="K390" s="28"/>
      <c r="L390" s="28"/>
      <c r="M390" s="30"/>
      <c r="N390" s="39">
        <f t="shared" si="50"/>
        <v>0</v>
      </c>
      <c r="P390" s="4" t="str">
        <f t="shared" si="51"/>
        <v/>
      </c>
      <c r="Q390" s="4" t="str">
        <f t="shared" si="52"/>
        <v/>
      </c>
      <c r="R390" s="4" t="str">
        <f t="shared" ref="R390:R453" si="54">CONCATENATE(D390,"/",A390)</f>
        <v>/</v>
      </c>
      <c r="S390" s="4" t="str">
        <f t="shared" ref="S390:S453" si="55">IF(B390="","",LEFT(B390,3))</f>
        <v/>
      </c>
      <c r="T390" s="4" t="str">
        <f t="shared" si="53"/>
        <v/>
      </c>
    </row>
    <row r="391" spans="1:20" x14ac:dyDescent="0.35">
      <c r="A391" s="53"/>
      <c r="B391" s="56"/>
      <c r="C391" s="59"/>
      <c r="D391" s="65" t="str">
        <f t="shared" si="48"/>
        <v/>
      </c>
      <c r="E391" s="63" t="str">
        <f>IF(OR(C391="",A391=""),"",IF(A391&lt;Vbld!$G$7,IF(VALUE(RIGHT(T391,2))&lt;50,66,86),INDEX(EC!$C$2:$C$739,MATCH(C391,EC,0))))</f>
        <v/>
      </c>
      <c r="F391" s="32" t="str">
        <f t="shared" si="49"/>
        <v/>
      </c>
      <c r="G391" s="37"/>
      <c r="H391" s="37"/>
      <c r="I391" s="37"/>
      <c r="J391" s="35"/>
      <c r="K391" s="28"/>
      <c r="L391" s="28"/>
      <c r="M391" s="30"/>
      <c r="N391" s="39">
        <f t="shared" si="50"/>
        <v>0</v>
      </c>
      <c r="P391" s="4" t="str">
        <f t="shared" si="51"/>
        <v/>
      </c>
      <c r="Q391" s="4" t="str">
        <f t="shared" si="52"/>
        <v/>
      </c>
      <c r="R391" s="4" t="str">
        <f t="shared" si="54"/>
        <v>/</v>
      </c>
      <c r="S391" s="4" t="str">
        <f t="shared" si="55"/>
        <v/>
      </c>
      <c r="T391" s="4" t="str">
        <f t="shared" si="53"/>
        <v/>
      </c>
    </row>
    <row r="392" spans="1:20" x14ac:dyDescent="0.35">
      <c r="A392" s="53"/>
      <c r="B392" s="56"/>
      <c r="C392" s="59"/>
      <c r="D392" s="65" t="str">
        <f t="shared" si="48"/>
        <v/>
      </c>
      <c r="E392" s="63" t="str">
        <f>IF(OR(C392="",A392=""),"",IF(A392&lt;Vbld!$G$7,IF(VALUE(RIGHT(T392,2))&lt;50,66,86),INDEX(EC!$C$2:$C$739,MATCH(C392,EC,0))))</f>
        <v/>
      </c>
      <c r="F392" s="32" t="str">
        <f t="shared" si="49"/>
        <v/>
      </c>
      <c r="G392" s="37"/>
      <c r="H392" s="37"/>
      <c r="I392" s="37"/>
      <c r="J392" s="35"/>
      <c r="K392" s="28"/>
      <c r="L392" s="28"/>
      <c r="M392" s="30"/>
      <c r="N392" s="39">
        <f t="shared" si="50"/>
        <v>0</v>
      </c>
      <c r="P392" s="4" t="str">
        <f t="shared" si="51"/>
        <v/>
      </c>
      <c r="Q392" s="4" t="str">
        <f t="shared" si="52"/>
        <v/>
      </c>
      <c r="R392" s="4" t="str">
        <f t="shared" si="54"/>
        <v>/</v>
      </c>
      <c r="S392" s="4" t="str">
        <f t="shared" si="55"/>
        <v/>
      </c>
      <c r="T392" s="4" t="str">
        <f t="shared" si="53"/>
        <v/>
      </c>
    </row>
    <row r="393" spans="1:20" x14ac:dyDescent="0.35">
      <c r="A393" s="53"/>
      <c r="B393" s="56"/>
      <c r="C393" s="59"/>
      <c r="D393" s="65" t="str">
        <f t="shared" si="48"/>
        <v/>
      </c>
      <c r="E393" s="63" t="str">
        <f>IF(OR(C393="",A393=""),"",IF(A393&lt;Vbld!$G$7,IF(VALUE(RIGHT(T393,2))&lt;50,66,86),INDEX(EC!$C$2:$C$739,MATCH(C393,EC,0))))</f>
        <v/>
      </c>
      <c r="F393" s="32" t="str">
        <f t="shared" si="49"/>
        <v/>
      </c>
      <c r="G393" s="37"/>
      <c r="H393" s="37"/>
      <c r="I393" s="37"/>
      <c r="J393" s="35"/>
      <c r="K393" s="28"/>
      <c r="L393" s="28"/>
      <c r="M393" s="30"/>
      <c r="N393" s="39">
        <f t="shared" si="50"/>
        <v>0</v>
      </c>
      <c r="P393" s="4" t="str">
        <f t="shared" si="51"/>
        <v/>
      </c>
      <c r="Q393" s="4" t="str">
        <f t="shared" si="52"/>
        <v/>
      </c>
      <c r="R393" s="4" t="str">
        <f t="shared" si="54"/>
        <v>/</v>
      </c>
      <c r="S393" s="4" t="str">
        <f t="shared" si="55"/>
        <v/>
      </c>
      <c r="T393" s="4" t="str">
        <f t="shared" si="53"/>
        <v/>
      </c>
    </row>
    <row r="394" spans="1:20" x14ac:dyDescent="0.35">
      <c r="A394" s="53"/>
      <c r="B394" s="56"/>
      <c r="C394" s="59"/>
      <c r="D394" s="65" t="str">
        <f t="shared" si="48"/>
        <v/>
      </c>
      <c r="E394" s="63" t="str">
        <f>IF(OR(C394="",A394=""),"",IF(A394&lt;Vbld!$G$7,IF(VALUE(RIGHT(T394,2))&lt;50,66,86),INDEX(EC!$C$2:$C$739,MATCH(C394,EC,0))))</f>
        <v/>
      </c>
      <c r="F394" s="32" t="str">
        <f t="shared" si="49"/>
        <v/>
      </c>
      <c r="G394" s="37"/>
      <c r="H394" s="37"/>
      <c r="I394" s="37"/>
      <c r="J394" s="35"/>
      <c r="K394" s="28"/>
      <c r="L394" s="28"/>
      <c r="M394" s="30"/>
      <c r="N394" s="39">
        <f t="shared" si="50"/>
        <v>0</v>
      </c>
      <c r="P394" s="4" t="str">
        <f t="shared" si="51"/>
        <v/>
      </c>
      <c r="Q394" s="4" t="str">
        <f t="shared" si="52"/>
        <v/>
      </c>
      <c r="R394" s="4" t="str">
        <f t="shared" si="54"/>
        <v>/</v>
      </c>
      <c r="S394" s="4" t="str">
        <f t="shared" si="55"/>
        <v/>
      </c>
      <c r="T394" s="4" t="str">
        <f t="shared" si="53"/>
        <v/>
      </c>
    </row>
    <row r="395" spans="1:20" x14ac:dyDescent="0.35">
      <c r="A395" s="53"/>
      <c r="B395" s="56"/>
      <c r="C395" s="59"/>
      <c r="D395" s="65" t="str">
        <f t="shared" si="48"/>
        <v/>
      </c>
      <c r="E395" s="63" t="str">
        <f>IF(OR(C395="",A395=""),"",IF(A395&lt;Vbld!$G$7,IF(VALUE(RIGHT(T395,2))&lt;50,66,86),INDEX(EC!$C$2:$C$739,MATCH(C395,EC,0))))</f>
        <v/>
      </c>
      <c r="F395" s="32" t="str">
        <f t="shared" si="49"/>
        <v/>
      </c>
      <c r="G395" s="37"/>
      <c r="H395" s="37"/>
      <c r="I395" s="37"/>
      <c r="J395" s="35"/>
      <c r="K395" s="28"/>
      <c r="L395" s="28"/>
      <c r="M395" s="30"/>
      <c r="N395" s="39">
        <f t="shared" si="50"/>
        <v>0</v>
      </c>
      <c r="P395" s="4" t="str">
        <f t="shared" si="51"/>
        <v/>
      </c>
      <c r="Q395" s="4" t="str">
        <f t="shared" si="52"/>
        <v/>
      </c>
      <c r="R395" s="4" t="str">
        <f t="shared" si="54"/>
        <v>/</v>
      </c>
      <c r="S395" s="4" t="str">
        <f t="shared" si="55"/>
        <v/>
      </c>
      <c r="T395" s="4" t="str">
        <f t="shared" si="53"/>
        <v/>
      </c>
    </row>
    <row r="396" spans="1:20" x14ac:dyDescent="0.35">
      <c r="A396" s="53"/>
      <c r="B396" s="56"/>
      <c r="C396" s="59"/>
      <c r="D396" s="65" t="str">
        <f t="shared" si="48"/>
        <v/>
      </c>
      <c r="E396" s="63" t="str">
        <f>IF(OR(C396="",A396=""),"",IF(A396&lt;Vbld!$G$7,IF(VALUE(RIGHT(T396,2))&lt;50,66,86),INDEX(EC!$C$2:$C$739,MATCH(C396,EC,0))))</f>
        <v/>
      </c>
      <c r="F396" s="32" t="str">
        <f t="shared" si="49"/>
        <v/>
      </c>
      <c r="G396" s="37"/>
      <c r="H396" s="37"/>
      <c r="I396" s="37"/>
      <c r="J396" s="35"/>
      <c r="K396" s="28"/>
      <c r="L396" s="28"/>
      <c r="M396" s="30"/>
      <c r="N396" s="39">
        <f t="shared" si="50"/>
        <v>0</v>
      </c>
      <c r="P396" s="4" t="str">
        <f t="shared" si="51"/>
        <v/>
      </c>
      <c r="Q396" s="4" t="str">
        <f t="shared" si="52"/>
        <v/>
      </c>
      <c r="R396" s="4" t="str">
        <f t="shared" si="54"/>
        <v>/</v>
      </c>
      <c r="S396" s="4" t="str">
        <f t="shared" si="55"/>
        <v/>
      </c>
      <c r="T396" s="4" t="str">
        <f t="shared" si="53"/>
        <v/>
      </c>
    </row>
    <row r="397" spans="1:20" x14ac:dyDescent="0.35">
      <c r="A397" s="53"/>
      <c r="B397" s="56"/>
      <c r="C397" s="59"/>
      <c r="D397" s="65" t="str">
        <f t="shared" si="48"/>
        <v/>
      </c>
      <c r="E397" s="63" t="str">
        <f>IF(OR(C397="",A397=""),"",IF(A397&lt;Vbld!$G$7,IF(VALUE(RIGHT(T397,2))&lt;50,66,86),INDEX(EC!$C$2:$C$739,MATCH(C397,EC,0))))</f>
        <v/>
      </c>
      <c r="F397" s="32" t="str">
        <f t="shared" si="49"/>
        <v/>
      </c>
      <c r="G397" s="37"/>
      <c r="H397" s="37"/>
      <c r="I397" s="37"/>
      <c r="J397" s="35"/>
      <c r="K397" s="28"/>
      <c r="L397" s="28"/>
      <c r="M397" s="30"/>
      <c r="N397" s="39">
        <f t="shared" si="50"/>
        <v>0</v>
      </c>
      <c r="P397" s="4" t="str">
        <f t="shared" si="51"/>
        <v/>
      </c>
      <c r="Q397" s="4" t="str">
        <f t="shared" si="52"/>
        <v/>
      </c>
      <c r="R397" s="4" t="str">
        <f t="shared" si="54"/>
        <v>/</v>
      </c>
      <c r="S397" s="4" t="str">
        <f t="shared" si="55"/>
        <v/>
      </c>
      <c r="T397" s="4" t="str">
        <f t="shared" si="53"/>
        <v/>
      </c>
    </row>
    <row r="398" spans="1:20" x14ac:dyDescent="0.35">
      <c r="A398" s="53"/>
      <c r="B398" s="56"/>
      <c r="C398" s="59"/>
      <c r="D398" s="65" t="str">
        <f t="shared" si="48"/>
        <v/>
      </c>
      <c r="E398" s="63" t="str">
        <f>IF(OR(C398="",A398=""),"",IF(A398&lt;Vbld!$G$7,IF(VALUE(RIGHT(T398,2))&lt;50,66,86),INDEX(EC!$C$2:$C$739,MATCH(C398,EC,0))))</f>
        <v/>
      </c>
      <c r="F398" s="32" t="str">
        <f t="shared" si="49"/>
        <v/>
      </c>
      <c r="G398" s="37"/>
      <c r="H398" s="37"/>
      <c r="I398" s="37"/>
      <c r="J398" s="35"/>
      <c r="K398" s="28"/>
      <c r="L398" s="28"/>
      <c r="M398" s="30"/>
      <c r="N398" s="39">
        <f t="shared" si="50"/>
        <v>0</v>
      </c>
      <c r="P398" s="4" t="str">
        <f t="shared" si="51"/>
        <v/>
      </c>
      <c r="Q398" s="4" t="str">
        <f t="shared" si="52"/>
        <v/>
      </c>
      <c r="R398" s="4" t="str">
        <f t="shared" si="54"/>
        <v>/</v>
      </c>
      <c r="S398" s="4" t="str">
        <f t="shared" si="55"/>
        <v/>
      </c>
      <c r="T398" s="4" t="str">
        <f t="shared" si="53"/>
        <v/>
      </c>
    </row>
    <row r="399" spans="1:20" x14ac:dyDescent="0.35">
      <c r="A399" s="53"/>
      <c r="B399" s="56"/>
      <c r="C399" s="59"/>
      <c r="D399" s="65" t="str">
        <f t="shared" si="48"/>
        <v/>
      </c>
      <c r="E399" s="63" t="str">
        <f>IF(OR(C399="",A399=""),"",IF(A399&lt;Vbld!$G$7,IF(VALUE(RIGHT(T399,2))&lt;50,66,86),INDEX(EC!$C$2:$C$739,MATCH(C399,EC,0))))</f>
        <v/>
      </c>
      <c r="F399" s="32" t="str">
        <f t="shared" si="49"/>
        <v/>
      </c>
      <c r="G399" s="37"/>
      <c r="H399" s="37"/>
      <c r="I399" s="37"/>
      <c r="J399" s="35"/>
      <c r="K399" s="28"/>
      <c r="L399" s="28"/>
      <c r="M399" s="30"/>
      <c r="N399" s="39">
        <f t="shared" si="50"/>
        <v>0</v>
      </c>
      <c r="P399" s="4" t="str">
        <f t="shared" si="51"/>
        <v/>
      </c>
      <c r="Q399" s="4" t="str">
        <f t="shared" si="52"/>
        <v/>
      </c>
      <c r="R399" s="4" t="str">
        <f t="shared" si="54"/>
        <v>/</v>
      </c>
      <c r="S399" s="4" t="str">
        <f t="shared" si="55"/>
        <v/>
      </c>
      <c r="T399" s="4" t="str">
        <f t="shared" si="53"/>
        <v/>
      </c>
    </row>
    <row r="400" spans="1:20" x14ac:dyDescent="0.35">
      <c r="A400" s="53"/>
      <c r="B400" s="56"/>
      <c r="C400" s="59"/>
      <c r="D400" s="65" t="str">
        <f t="shared" si="48"/>
        <v/>
      </c>
      <c r="E400" s="63" t="str">
        <f>IF(OR(C400="",A400=""),"",IF(A400&lt;Vbld!$G$7,IF(VALUE(RIGHT(T400,2))&lt;50,66,86),INDEX(EC!$C$2:$C$739,MATCH(C400,EC,0))))</f>
        <v/>
      </c>
      <c r="F400" s="32" t="str">
        <f t="shared" si="49"/>
        <v/>
      </c>
      <c r="G400" s="37"/>
      <c r="H400" s="37"/>
      <c r="I400" s="37"/>
      <c r="J400" s="35"/>
      <c r="K400" s="28"/>
      <c r="L400" s="28"/>
      <c r="M400" s="30"/>
      <c r="N400" s="39">
        <f t="shared" si="50"/>
        <v>0</v>
      </c>
      <c r="P400" s="4" t="str">
        <f t="shared" si="51"/>
        <v/>
      </c>
      <c r="Q400" s="4" t="str">
        <f t="shared" si="52"/>
        <v/>
      </c>
      <c r="R400" s="4" t="str">
        <f t="shared" si="54"/>
        <v>/</v>
      </c>
      <c r="S400" s="4" t="str">
        <f t="shared" si="55"/>
        <v/>
      </c>
      <c r="T400" s="4" t="str">
        <f t="shared" si="53"/>
        <v/>
      </c>
    </row>
    <row r="401" spans="1:20" x14ac:dyDescent="0.35">
      <c r="A401" s="53"/>
      <c r="B401" s="56"/>
      <c r="C401" s="59"/>
      <c r="D401" s="65" t="str">
        <f t="shared" si="48"/>
        <v/>
      </c>
      <c r="E401" s="63" t="str">
        <f>IF(OR(C401="",A401=""),"",IF(A401&lt;Vbld!$G$7,IF(VALUE(RIGHT(T401,2))&lt;50,66,86),INDEX(EC!$C$2:$C$739,MATCH(C401,EC,0))))</f>
        <v/>
      </c>
      <c r="F401" s="32" t="str">
        <f t="shared" si="49"/>
        <v/>
      </c>
      <c r="G401" s="37"/>
      <c r="H401" s="37"/>
      <c r="I401" s="37"/>
      <c r="J401" s="35"/>
      <c r="K401" s="28"/>
      <c r="L401" s="28"/>
      <c r="M401" s="30"/>
      <c r="N401" s="39">
        <f t="shared" si="50"/>
        <v>0</v>
      </c>
      <c r="P401" s="4" t="str">
        <f t="shared" si="51"/>
        <v/>
      </c>
      <c r="Q401" s="4" t="str">
        <f t="shared" si="52"/>
        <v/>
      </c>
      <c r="R401" s="4" t="str">
        <f t="shared" si="54"/>
        <v>/</v>
      </c>
      <c r="S401" s="4" t="str">
        <f t="shared" si="55"/>
        <v/>
      </c>
      <c r="T401" s="4" t="str">
        <f t="shared" si="53"/>
        <v/>
      </c>
    </row>
    <row r="402" spans="1:20" x14ac:dyDescent="0.35">
      <c r="A402" s="53"/>
      <c r="B402" s="56"/>
      <c r="C402" s="59"/>
      <c r="D402" s="65" t="str">
        <f t="shared" si="48"/>
        <v/>
      </c>
      <c r="E402" s="63" t="str">
        <f>IF(OR(C402="",A402=""),"",IF(A402&lt;Vbld!$G$7,IF(VALUE(RIGHT(T402,2))&lt;50,66,86),INDEX(EC!$C$2:$C$739,MATCH(C402,EC,0))))</f>
        <v/>
      </c>
      <c r="F402" s="32" t="str">
        <f t="shared" si="49"/>
        <v/>
      </c>
      <c r="G402" s="37"/>
      <c r="H402" s="37"/>
      <c r="I402" s="37"/>
      <c r="J402" s="35"/>
      <c r="K402" s="28"/>
      <c r="L402" s="28"/>
      <c r="M402" s="30"/>
      <c r="N402" s="39">
        <f t="shared" si="50"/>
        <v>0</v>
      </c>
      <c r="P402" s="4" t="str">
        <f t="shared" si="51"/>
        <v/>
      </c>
      <c r="Q402" s="4" t="str">
        <f t="shared" si="52"/>
        <v/>
      </c>
      <c r="R402" s="4" t="str">
        <f t="shared" si="54"/>
        <v>/</v>
      </c>
      <c r="S402" s="4" t="str">
        <f t="shared" si="55"/>
        <v/>
      </c>
      <c r="T402" s="4" t="str">
        <f t="shared" si="53"/>
        <v/>
      </c>
    </row>
    <row r="403" spans="1:20" x14ac:dyDescent="0.35">
      <c r="A403" s="53"/>
      <c r="B403" s="56"/>
      <c r="C403" s="59"/>
      <c r="D403" s="65" t="str">
        <f t="shared" si="48"/>
        <v/>
      </c>
      <c r="E403" s="63" t="str">
        <f>IF(OR(C403="",A403=""),"",IF(A403&lt;Vbld!$G$7,IF(VALUE(RIGHT(T403,2))&lt;50,66,86),INDEX(EC!$C$2:$C$739,MATCH(C403,EC,0))))</f>
        <v/>
      </c>
      <c r="F403" s="32" t="str">
        <f t="shared" si="49"/>
        <v/>
      </c>
      <c r="G403" s="37"/>
      <c r="H403" s="37"/>
      <c r="I403" s="37"/>
      <c r="J403" s="35"/>
      <c r="K403" s="28"/>
      <c r="L403" s="28"/>
      <c r="M403" s="30"/>
      <c r="N403" s="39">
        <f t="shared" si="50"/>
        <v>0</v>
      </c>
      <c r="P403" s="4" t="str">
        <f t="shared" si="51"/>
        <v/>
      </c>
      <c r="Q403" s="4" t="str">
        <f t="shared" si="52"/>
        <v/>
      </c>
      <c r="R403" s="4" t="str">
        <f t="shared" si="54"/>
        <v>/</v>
      </c>
      <c r="S403" s="4" t="str">
        <f t="shared" si="55"/>
        <v/>
      </c>
      <c r="T403" s="4" t="str">
        <f t="shared" si="53"/>
        <v/>
      </c>
    </row>
    <row r="404" spans="1:20" x14ac:dyDescent="0.35">
      <c r="A404" s="53"/>
      <c r="B404" s="56"/>
      <c r="C404" s="59"/>
      <c r="D404" s="65" t="str">
        <f t="shared" si="48"/>
        <v/>
      </c>
      <c r="E404" s="63" t="str">
        <f>IF(OR(C404="",A404=""),"",IF(A404&lt;Vbld!$G$7,IF(VALUE(RIGHT(T404,2))&lt;50,66,86),INDEX(EC!$C$2:$C$739,MATCH(C404,EC,0))))</f>
        <v/>
      </c>
      <c r="F404" s="32" t="str">
        <f t="shared" si="49"/>
        <v/>
      </c>
      <c r="G404" s="37"/>
      <c r="H404" s="37"/>
      <c r="I404" s="37"/>
      <c r="J404" s="35"/>
      <c r="K404" s="28"/>
      <c r="L404" s="28"/>
      <c r="M404" s="30"/>
      <c r="N404" s="39">
        <f t="shared" si="50"/>
        <v>0</v>
      </c>
      <c r="P404" s="4" t="str">
        <f t="shared" si="51"/>
        <v/>
      </c>
      <c r="Q404" s="4" t="str">
        <f t="shared" si="52"/>
        <v/>
      </c>
      <c r="R404" s="4" t="str">
        <f t="shared" si="54"/>
        <v>/</v>
      </c>
      <c r="S404" s="4" t="str">
        <f t="shared" si="55"/>
        <v/>
      </c>
      <c r="T404" s="4" t="str">
        <f t="shared" si="53"/>
        <v/>
      </c>
    </row>
    <row r="405" spans="1:20" x14ac:dyDescent="0.35">
      <c r="A405" s="53"/>
      <c r="B405" s="56"/>
      <c r="C405" s="59"/>
      <c r="D405" s="65" t="str">
        <f t="shared" si="48"/>
        <v/>
      </c>
      <c r="E405" s="63" t="str">
        <f>IF(OR(C405="",A405=""),"",IF(A405&lt;Vbld!$G$7,IF(VALUE(RIGHT(T405,2))&lt;50,66,86),INDEX(EC!$C$2:$C$739,MATCH(C405,EC,0))))</f>
        <v/>
      </c>
      <c r="F405" s="32" t="str">
        <f t="shared" si="49"/>
        <v/>
      </c>
      <c r="G405" s="37"/>
      <c r="H405" s="37"/>
      <c r="I405" s="37"/>
      <c r="J405" s="35"/>
      <c r="K405" s="28"/>
      <c r="L405" s="28"/>
      <c r="M405" s="30"/>
      <c r="N405" s="39">
        <f t="shared" si="50"/>
        <v>0</v>
      </c>
      <c r="P405" s="4" t="str">
        <f t="shared" si="51"/>
        <v/>
      </c>
      <c r="Q405" s="4" t="str">
        <f t="shared" si="52"/>
        <v/>
      </c>
      <c r="R405" s="4" t="str">
        <f t="shared" si="54"/>
        <v>/</v>
      </c>
      <c r="S405" s="4" t="str">
        <f t="shared" si="55"/>
        <v/>
      </c>
      <c r="T405" s="4" t="str">
        <f t="shared" si="53"/>
        <v/>
      </c>
    </row>
    <row r="406" spans="1:20" x14ac:dyDescent="0.35">
      <c r="A406" s="53"/>
      <c r="B406" s="56"/>
      <c r="C406" s="59"/>
      <c r="D406" s="65" t="str">
        <f t="shared" si="48"/>
        <v/>
      </c>
      <c r="E406" s="63" t="str">
        <f>IF(OR(C406="",A406=""),"",IF(A406&lt;Vbld!$G$7,IF(VALUE(RIGHT(T406,2))&lt;50,66,86),INDEX(EC!$C$2:$C$739,MATCH(C406,EC,0))))</f>
        <v/>
      </c>
      <c r="F406" s="32" t="str">
        <f t="shared" si="49"/>
        <v/>
      </c>
      <c r="G406" s="37"/>
      <c r="H406" s="37"/>
      <c r="I406" s="37"/>
      <c r="J406" s="35"/>
      <c r="K406" s="28"/>
      <c r="L406" s="28"/>
      <c r="M406" s="30"/>
      <c r="N406" s="39">
        <f t="shared" si="50"/>
        <v>0</v>
      </c>
      <c r="P406" s="4" t="str">
        <f t="shared" si="51"/>
        <v/>
      </c>
      <c r="Q406" s="4" t="str">
        <f t="shared" si="52"/>
        <v/>
      </c>
      <c r="R406" s="4" t="str">
        <f t="shared" si="54"/>
        <v>/</v>
      </c>
      <c r="S406" s="4" t="str">
        <f t="shared" si="55"/>
        <v/>
      </c>
      <c r="T406" s="4" t="str">
        <f t="shared" si="53"/>
        <v/>
      </c>
    </row>
    <row r="407" spans="1:20" x14ac:dyDescent="0.35">
      <c r="A407" s="53"/>
      <c r="B407" s="56"/>
      <c r="C407" s="59"/>
      <c r="D407" s="65" t="str">
        <f t="shared" si="48"/>
        <v/>
      </c>
      <c r="E407" s="63" t="str">
        <f>IF(OR(C407="",A407=""),"",IF(A407&lt;Vbld!$G$7,IF(VALUE(RIGHT(T407,2))&lt;50,66,86),INDEX(EC!$C$2:$C$739,MATCH(C407,EC,0))))</f>
        <v/>
      </c>
      <c r="F407" s="32" t="str">
        <f t="shared" si="49"/>
        <v/>
      </c>
      <c r="G407" s="37"/>
      <c r="H407" s="37"/>
      <c r="I407" s="37"/>
      <c r="J407" s="35"/>
      <c r="K407" s="28"/>
      <c r="L407" s="28"/>
      <c r="M407" s="30"/>
      <c r="N407" s="39">
        <f t="shared" si="50"/>
        <v>0</v>
      </c>
      <c r="P407" s="4" t="str">
        <f t="shared" si="51"/>
        <v/>
      </c>
      <c r="Q407" s="4" t="str">
        <f t="shared" si="52"/>
        <v/>
      </c>
      <c r="R407" s="4" t="str">
        <f t="shared" si="54"/>
        <v>/</v>
      </c>
      <c r="S407" s="4" t="str">
        <f t="shared" si="55"/>
        <v/>
      </c>
      <c r="T407" s="4" t="str">
        <f t="shared" si="53"/>
        <v/>
      </c>
    </row>
    <row r="408" spans="1:20" x14ac:dyDescent="0.35">
      <c r="A408" s="53"/>
      <c r="B408" s="56"/>
      <c r="C408" s="59"/>
      <c r="D408" s="65" t="str">
        <f t="shared" si="48"/>
        <v/>
      </c>
      <c r="E408" s="63" t="str">
        <f>IF(OR(C408="",A408=""),"",IF(A408&lt;Vbld!$G$7,IF(VALUE(RIGHT(T408,2))&lt;50,66,86),INDEX(EC!$C$2:$C$739,MATCH(C408,EC,0))))</f>
        <v/>
      </c>
      <c r="F408" s="32" t="str">
        <f t="shared" si="49"/>
        <v/>
      </c>
      <c r="G408" s="37"/>
      <c r="H408" s="37"/>
      <c r="I408" s="37"/>
      <c r="J408" s="35"/>
      <c r="K408" s="28"/>
      <c r="L408" s="28"/>
      <c r="M408" s="30"/>
      <c r="N408" s="39">
        <f t="shared" si="50"/>
        <v>0</v>
      </c>
      <c r="P408" s="4" t="str">
        <f t="shared" si="51"/>
        <v/>
      </c>
      <c r="Q408" s="4" t="str">
        <f t="shared" si="52"/>
        <v/>
      </c>
      <c r="R408" s="4" t="str">
        <f t="shared" si="54"/>
        <v>/</v>
      </c>
      <c r="S408" s="4" t="str">
        <f t="shared" si="55"/>
        <v/>
      </c>
      <c r="T408" s="4" t="str">
        <f t="shared" si="53"/>
        <v/>
      </c>
    </row>
    <row r="409" spans="1:20" x14ac:dyDescent="0.35">
      <c r="A409" s="53"/>
      <c r="B409" s="56"/>
      <c r="C409" s="59"/>
      <c r="D409" s="65" t="str">
        <f t="shared" si="48"/>
        <v/>
      </c>
      <c r="E409" s="63" t="str">
        <f>IF(OR(C409="",A409=""),"",IF(A409&lt;Vbld!$G$7,IF(VALUE(RIGHT(T409,2))&lt;50,66,86),INDEX(EC!$C$2:$C$739,MATCH(C409,EC,0))))</f>
        <v/>
      </c>
      <c r="F409" s="32" t="str">
        <f t="shared" si="49"/>
        <v/>
      </c>
      <c r="G409" s="37"/>
      <c r="H409" s="37"/>
      <c r="I409" s="37"/>
      <c r="J409" s="35"/>
      <c r="K409" s="28"/>
      <c r="L409" s="28"/>
      <c r="M409" s="30"/>
      <c r="N409" s="39">
        <f t="shared" si="50"/>
        <v>0</v>
      </c>
      <c r="P409" s="4" t="str">
        <f t="shared" si="51"/>
        <v/>
      </c>
      <c r="Q409" s="4" t="str">
        <f t="shared" si="52"/>
        <v/>
      </c>
      <c r="R409" s="4" t="str">
        <f t="shared" si="54"/>
        <v>/</v>
      </c>
      <c r="S409" s="4" t="str">
        <f t="shared" si="55"/>
        <v/>
      </c>
      <c r="T409" s="4" t="str">
        <f t="shared" si="53"/>
        <v/>
      </c>
    </row>
    <row r="410" spans="1:20" x14ac:dyDescent="0.35">
      <c r="A410" s="53"/>
      <c r="B410" s="56"/>
      <c r="C410" s="59"/>
      <c r="D410" s="65" t="str">
        <f t="shared" si="48"/>
        <v/>
      </c>
      <c r="E410" s="63" t="str">
        <f>IF(OR(C410="",A410=""),"",IF(A410&lt;Vbld!$G$7,IF(VALUE(RIGHT(T410,2))&lt;50,66,86),INDEX(EC!$C$2:$C$739,MATCH(C410,EC,0))))</f>
        <v/>
      </c>
      <c r="F410" s="32" t="str">
        <f t="shared" si="49"/>
        <v/>
      </c>
      <c r="G410" s="37"/>
      <c r="H410" s="37"/>
      <c r="I410" s="37"/>
      <c r="J410" s="35"/>
      <c r="K410" s="28"/>
      <c r="L410" s="28"/>
      <c r="M410" s="30"/>
      <c r="N410" s="39">
        <f t="shared" si="50"/>
        <v>0</v>
      </c>
      <c r="P410" s="4" t="str">
        <f t="shared" si="51"/>
        <v/>
      </c>
      <c r="Q410" s="4" t="str">
        <f t="shared" si="52"/>
        <v/>
      </c>
      <c r="R410" s="4" t="str">
        <f t="shared" si="54"/>
        <v>/</v>
      </c>
      <c r="S410" s="4" t="str">
        <f t="shared" si="55"/>
        <v/>
      </c>
      <c r="T410" s="4" t="str">
        <f t="shared" si="53"/>
        <v/>
      </c>
    </row>
    <row r="411" spans="1:20" x14ac:dyDescent="0.35">
      <c r="A411" s="53"/>
      <c r="B411" s="56"/>
      <c r="C411" s="59"/>
      <c r="D411" s="65" t="str">
        <f t="shared" si="48"/>
        <v/>
      </c>
      <c r="E411" s="63" t="str">
        <f>IF(OR(C411="",A411=""),"",IF(A411&lt;Vbld!$G$7,IF(VALUE(RIGHT(T411,2))&lt;50,66,86),INDEX(EC!$C$2:$C$739,MATCH(C411,EC,0))))</f>
        <v/>
      </c>
      <c r="F411" s="32" t="str">
        <f t="shared" si="49"/>
        <v/>
      </c>
      <c r="G411" s="37"/>
      <c r="H411" s="37"/>
      <c r="I411" s="37"/>
      <c r="J411" s="35"/>
      <c r="K411" s="28"/>
      <c r="L411" s="28"/>
      <c r="M411" s="30"/>
      <c r="N411" s="39">
        <f t="shared" si="50"/>
        <v>0</v>
      </c>
      <c r="P411" s="4" t="str">
        <f t="shared" si="51"/>
        <v/>
      </c>
      <c r="Q411" s="4" t="str">
        <f t="shared" si="52"/>
        <v/>
      </c>
      <c r="R411" s="4" t="str">
        <f t="shared" si="54"/>
        <v>/</v>
      </c>
      <c r="S411" s="4" t="str">
        <f t="shared" si="55"/>
        <v/>
      </c>
      <c r="T411" s="4" t="str">
        <f t="shared" si="53"/>
        <v/>
      </c>
    </row>
    <row r="412" spans="1:20" x14ac:dyDescent="0.35">
      <c r="A412" s="53"/>
      <c r="B412" s="56"/>
      <c r="C412" s="59"/>
      <c r="D412" s="65" t="str">
        <f t="shared" si="48"/>
        <v/>
      </c>
      <c r="E412" s="63" t="str">
        <f>IF(OR(C412="",A412=""),"",IF(A412&lt;Vbld!$G$7,IF(VALUE(RIGHT(T412,2))&lt;50,66,86),INDEX(EC!$C$2:$C$739,MATCH(C412,EC,0))))</f>
        <v/>
      </c>
      <c r="F412" s="32" t="str">
        <f t="shared" si="49"/>
        <v/>
      </c>
      <c r="G412" s="37"/>
      <c r="H412" s="37"/>
      <c r="I412" s="37"/>
      <c r="J412" s="35"/>
      <c r="K412" s="28"/>
      <c r="L412" s="28"/>
      <c r="M412" s="30"/>
      <c r="N412" s="39">
        <f t="shared" si="50"/>
        <v>0</v>
      </c>
      <c r="P412" s="4" t="str">
        <f t="shared" si="51"/>
        <v/>
      </c>
      <c r="Q412" s="4" t="str">
        <f t="shared" si="52"/>
        <v/>
      </c>
      <c r="R412" s="4" t="str">
        <f t="shared" si="54"/>
        <v>/</v>
      </c>
      <c r="S412" s="4" t="str">
        <f t="shared" si="55"/>
        <v/>
      </c>
      <c r="T412" s="4" t="str">
        <f t="shared" si="53"/>
        <v/>
      </c>
    </row>
    <row r="413" spans="1:20" x14ac:dyDescent="0.35">
      <c r="A413" s="53"/>
      <c r="B413" s="56"/>
      <c r="C413" s="59"/>
      <c r="D413" s="65" t="str">
        <f t="shared" si="48"/>
        <v/>
      </c>
      <c r="E413" s="63" t="str">
        <f>IF(OR(C413="",A413=""),"",IF(A413&lt;Vbld!$G$7,IF(VALUE(RIGHT(T413,2))&lt;50,66,86),INDEX(EC!$C$2:$C$739,MATCH(C413,EC,0))))</f>
        <v/>
      </c>
      <c r="F413" s="32" t="str">
        <f t="shared" si="49"/>
        <v/>
      </c>
      <c r="G413" s="37"/>
      <c r="H413" s="37"/>
      <c r="I413" s="37"/>
      <c r="J413" s="35"/>
      <c r="K413" s="28"/>
      <c r="L413" s="28"/>
      <c r="M413" s="30"/>
      <c r="N413" s="39">
        <f t="shared" si="50"/>
        <v>0</v>
      </c>
      <c r="P413" s="4" t="str">
        <f t="shared" si="51"/>
        <v/>
      </c>
      <c r="Q413" s="4" t="str">
        <f t="shared" si="52"/>
        <v/>
      </c>
      <c r="R413" s="4" t="str">
        <f t="shared" si="54"/>
        <v>/</v>
      </c>
      <c r="S413" s="4" t="str">
        <f t="shared" si="55"/>
        <v/>
      </c>
      <c r="T413" s="4" t="str">
        <f t="shared" si="53"/>
        <v/>
      </c>
    </row>
    <row r="414" spans="1:20" x14ac:dyDescent="0.35">
      <c r="A414" s="53"/>
      <c r="B414" s="56"/>
      <c r="C414" s="59"/>
      <c r="D414" s="65" t="str">
        <f t="shared" si="48"/>
        <v/>
      </c>
      <c r="E414" s="63" t="str">
        <f>IF(OR(C414="",A414=""),"",IF(A414&lt;Vbld!$G$7,IF(VALUE(RIGHT(T414,2))&lt;50,66,86),INDEX(EC!$C$2:$C$739,MATCH(C414,EC,0))))</f>
        <v/>
      </c>
      <c r="F414" s="32" t="str">
        <f t="shared" si="49"/>
        <v/>
      </c>
      <c r="G414" s="37"/>
      <c r="H414" s="37"/>
      <c r="I414" s="37"/>
      <c r="J414" s="35"/>
      <c r="K414" s="28"/>
      <c r="L414" s="28"/>
      <c r="M414" s="30"/>
      <c r="N414" s="39">
        <f t="shared" si="50"/>
        <v>0</v>
      </c>
      <c r="P414" s="4" t="str">
        <f t="shared" si="51"/>
        <v/>
      </c>
      <c r="Q414" s="4" t="str">
        <f t="shared" si="52"/>
        <v/>
      </c>
      <c r="R414" s="4" t="str">
        <f t="shared" si="54"/>
        <v>/</v>
      </c>
      <c r="S414" s="4" t="str">
        <f t="shared" si="55"/>
        <v/>
      </c>
      <c r="T414" s="4" t="str">
        <f t="shared" si="53"/>
        <v/>
      </c>
    </row>
    <row r="415" spans="1:20" x14ac:dyDescent="0.35">
      <c r="A415" s="53"/>
      <c r="B415" s="56"/>
      <c r="C415" s="59"/>
      <c r="D415" s="65" t="str">
        <f t="shared" si="48"/>
        <v/>
      </c>
      <c r="E415" s="63" t="str">
        <f>IF(OR(C415="",A415=""),"",IF(A415&lt;Vbld!$G$7,IF(VALUE(RIGHT(T415,2))&lt;50,66,86),INDEX(EC!$C$2:$C$739,MATCH(C415,EC,0))))</f>
        <v/>
      </c>
      <c r="F415" s="32" t="str">
        <f t="shared" si="49"/>
        <v/>
      </c>
      <c r="G415" s="37"/>
      <c r="H415" s="37"/>
      <c r="I415" s="37"/>
      <c r="J415" s="35"/>
      <c r="K415" s="28"/>
      <c r="L415" s="28"/>
      <c r="M415" s="30"/>
      <c r="N415" s="39">
        <f t="shared" si="50"/>
        <v>0</v>
      </c>
      <c r="P415" s="4" t="str">
        <f t="shared" si="51"/>
        <v/>
      </c>
      <c r="Q415" s="4" t="str">
        <f t="shared" si="52"/>
        <v/>
      </c>
      <c r="R415" s="4" t="str">
        <f t="shared" si="54"/>
        <v>/</v>
      </c>
      <c r="S415" s="4" t="str">
        <f t="shared" si="55"/>
        <v/>
      </c>
      <c r="T415" s="4" t="str">
        <f t="shared" si="53"/>
        <v/>
      </c>
    </row>
    <row r="416" spans="1:20" x14ac:dyDescent="0.35">
      <c r="A416" s="53"/>
      <c r="B416" s="56"/>
      <c r="C416" s="59"/>
      <c r="D416" s="65" t="str">
        <f t="shared" si="48"/>
        <v/>
      </c>
      <c r="E416" s="63" t="str">
        <f>IF(OR(C416="",A416=""),"",IF(A416&lt;Vbld!$G$7,IF(VALUE(RIGHT(T416,2))&lt;50,66,86),INDEX(EC!$C$2:$C$739,MATCH(C416,EC,0))))</f>
        <v/>
      </c>
      <c r="F416" s="32" t="str">
        <f t="shared" si="49"/>
        <v/>
      </c>
      <c r="G416" s="37"/>
      <c r="H416" s="37"/>
      <c r="I416" s="37"/>
      <c r="J416" s="35"/>
      <c r="K416" s="28"/>
      <c r="L416" s="28"/>
      <c r="M416" s="30"/>
      <c r="N416" s="39">
        <f t="shared" si="50"/>
        <v>0</v>
      </c>
      <c r="P416" s="4" t="str">
        <f t="shared" si="51"/>
        <v/>
      </c>
      <c r="Q416" s="4" t="str">
        <f t="shared" si="52"/>
        <v/>
      </c>
      <c r="R416" s="4" t="str">
        <f t="shared" si="54"/>
        <v>/</v>
      </c>
      <c r="S416" s="4" t="str">
        <f t="shared" si="55"/>
        <v/>
      </c>
      <c r="T416" s="4" t="str">
        <f t="shared" si="53"/>
        <v/>
      </c>
    </row>
    <row r="417" spans="1:20" x14ac:dyDescent="0.35">
      <c r="A417" s="53"/>
      <c r="B417" s="56"/>
      <c r="C417" s="59"/>
      <c r="D417" s="65" t="str">
        <f t="shared" si="48"/>
        <v/>
      </c>
      <c r="E417" s="63" t="str">
        <f>IF(OR(C417="",A417=""),"",IF(A417&lt;Vbld!$G$7,IF(VALUE(RIGHT(T417,2))&lt;50,66,86),INDEX(EC!$C$2:$C$739,MATCH(C417,EC,0))))</f>
        <v/>
      </c>
      <c r="F417" s="32" t="str">
        <f t="shared" si="49"/>
        <v/>
      </c>
      <c r="G417" s="37"/>
      <c r="H417" s="37"/>
      <c r="I417" s="37"/>
      <c r="J417" s="35"/>
      <c r="K417" s="28"/>
      <c r="L417" s="28"/>
      <c r="M417" s="30"/>
      <c r="N417" s="39">
        <f t="shared" si="50"/>
        <v>0</v>
      </c>
      <c r="P417" s="4" t="str">
        <f t="shared" si="51"/>
        <v/>
      </c>
      <c r="Q417" s="4" t="str">
        <f t="shared" si="52"/>
        <v/>
      </c>
      <c r="R417" s="4" t="str">
        <f t="shared" si="54"/>
        <v>/</v>
      </c>
      <c r="S417" s="4" t="str">
        <f t="shared" si="55"/>
        <v/>
      </c>
      <c r="T417" s="4" t="str">
        <f t="shared" si="53"/>
        <v/>
      </c>
    </row>
    <row r="418" spans="1:20" x14ac:dyDescent="0.35">
      <c r="A418" s="53"/>
      <c r="B418" s="56"/>
      <c r="C418" s="59"/>
      <c r="D418" s="65" t="str">
        <f t="shared" si="48"/>
        <v/>
      </c>
      <c r="E418" s="63" t="str">
        <f>IF(OR(C418="",A418=""),"",IF(A418&lt;Vbld!$G$7,IF(VALUE(RIGHT(T418,2))&lt;50,66,86),INDEX(EC!$C$2:$C$739,MATCH(C418,EC,0))))</f>
        <v/>
      </c>
      <c r="F418" s="32" t="str">
        <f t="shared" si="49"/>
        <v/>
      </c>
      <c r="G418" s="37"/>
      <c r="H418" s="37"/>
      <c r="I418" s="37"/>
      <c r="J418" s="35"/>
      <c r="K418" s="28"/>
      <c r="L418" s="28"/>
      <c r="M418" s="30"/>
      <c r="N418" s="39">
        <f t="shared" si="50"/>
        <v>0</v>
      </c>
      <c r="P418" s="4" t="str">
        <f t="shared" si="51"/>
        <v/>
      </c>
      <c r="Q418" s="4" t="str">
        <f t="shared" si="52"/>
        <v/>
      </c>
      <c r="R418" s="4" t="str">
        <f t="shared" si="54"/>
        <v>/</v>
      </c>
      <c r="S418" s="4" t="str">
        <f t="shared" si="55"/>
        <v/>
      </c>
      <c r="T418" s="4" t="str">
        <f t="shared" si="53"/>
        <v/>
      </c>
    </row>
    <row r="419" spans="1:20" x14ac:dyDescent="0.35">
      <c r="A419" s="53"/>
      <c r="B419" s="56"/>
      <c r="C419" s="59"/>
      <c r="D419" s="65" t="str">
        <f t="shared" si="48"/>
        <v/>
      </c>
      <c r="E419" s="63" t="str">
        <f>IF(OR(C419="",A419=""),"",IF(A419&lt;Vbld!$G$7,IF(VALUE(RIGHT(T419,2))&lt;50,66,86),INDEX(EC!$C$2:$C$739,MATCH(C419,EC,0))))</f>
        <v/>
      </c>
      <c r="F419" s="32" t="str">
        <f t="shared" si="49"/>
        <v/>
      </c>
      <c r="G419" s="37"/>
      <c r="H419" s="37"/>
      <c r="I419" s="37"/>
      <c r="J419" s="35"/>
      <c r="K419" s="28"/>
      <c r="L419" s="28"/>
      <c r="M419" s="30"/>
      <c r="N419" s="39">
        <f t="shared" si="50"/>
        <v>0</v>
      </c>
      <c r="P419" s="4" t="str">
        <f t="shared" si="51"/>
        <v/>
      </c>
      <c r="Q419" s="4" t="str">
        <f t="shared" si="52"/>
        <v/>
      </c>
      <c r="R419" s="4" t="str">
        <f t="shared" si="54"/>
        <v>/</v>
      </c>
      <c r="S419" s="4" t="str">
        <f t="shared" si="55"/>
        <v/>
      </c>
      <c r="T419" s="4" t="str">
        <f t="shared" si="53"/>
        <v/>
      </c>
    </row>
    <row r="420" spans="1:20" x14ac:dyDescent="0.35">
      <c r="A420" s="53"/>
      <c r="B420" s="56"/>
      <c r="C420" s="59"/>
      <c r="D420" s="65" t="str">
        <f t="shared" si="48"/>
        <v/>
      </c>
      <c r="E420" s="63" t="str">
        <f>IF(OR(C420="",A420=""),"",IF(A420&lt;Vbld!$G$7,IF(VALUE(RIGHT(T420,2))&lt;50,66,86),INDEX(EC!$C$2:$C$739,MATCH(C420,EC,0))))</f>
        <v/>
      </c>
      <c r="F420" s="32" t="str">
        <f t="shared" si="49"/>
        <v/>
      </c>
      <c r="G420" s="37"/>
      <c r="H420" s="37"/>
      <c r="I420" s="37"/>
      <c r="J420" s="35"/>
      <c r="K420" s="28"/>
      <c r="L420" s="28"/>
      <c r="M420" s="30"/>
      <c r="N420" s="39">
        <f t="shared" si="50"/>
        <v>0</v>
      </c>
      <c r="P420" s="4" t="str">
        <f t="shared" si="51"/>
        <v/>
      </c>
      <c r="Q420" s="4" t="str">
        <f t="shared" si="52"/>
        <v/>
      </c>
      <c r="R420" s="4" t="str">
        <f t="shared" si="54"/>
        <v>/</v>
      </c>
      <c r="S420" s="4" t="str">
        <f t="shared" si="55"/>
        <v/>
      </c>
      <c r="T420" s="4" t="str">
        <f t="shared" si="53"/>
        <v/>
      </c>
    </row>
    <row r="421" spans="1:20" x14ac:dyDescent="0.35">
      <c r="A421" s="53"/>
      <c r="B421" s="56"/>
      <c r="C421" s="59"/>
      <c r="D421" s="65" t="str">
        <f t="shared" si="48"/>
        <v/>
      </c>
      <c r="E421" s="63" t="str">
        <f>IF(OR(C421="",A421=""),"",IF(A421&lt;Vbld!$G$7,IF(VALUE(RIGHT(T421,2))&lt;50,66,86),INDEX(EC!$C$2:$C$739,MATCH(C421,EC,0))))</f>
        <v/>
      </c>
      <c r="F421" s="32" t="str">
        <f t="shared" ref="F421:F452" si="56">IF(C421="","",INDEX(OmEC,MATCH(C421,EC,0)))</f>
        <v/>
      </c>
      <c r="G421" s="37"/>
      <c r="H421" s="37"/>
      <c r="I421" s="37"/>
      <c r="J421" s="35"/>
      <c r="K421" s="28"/>
      <c r="L421" s="28"/>
      <c r="M421" s="30"/>
      <c r="N421" s="39">
        <f t="shared" si="50"/>
        <v>0</v>
      </c>
      <c r="P421" s="4" t="str">
        <f t="shared" si="51"/>
        <v/>
      </c>
      <c r="Q421" s="4" t="str">
        <f t="shared" si="52"/>
        <v/>
      </c>
      <c r="R421" s="4" t="str">
        <f t="shared" si="54"/>
        <v>/</v>
      </c>
      <c r="S421" s="4" t="str">
        <f t="shared" si="55"/>
        <v/>
      </c>
      <c r="T421" s="4" t="str">
        <f t="shared" si="53"/>
        <v/>
      </c>
    </row>
    <row r="422" spans="1:20" x14ac:dyDescent="0.35">
      <c r="A422" s="53"/>
      <c r="B422" s="56"/>
      <c r="C422" s="59"/>
      <c r="D422" s="65" t="str">
        <f t="shared" si="48"/>
        <v/>
      </c>
      <c r="E422" s="63" t="str">
        <f>IF(OR(C422="",A422=""),"",IF(A422&lt;Vbld!$G$7,IF(VALUE(RIGHT(T422,2))&lt;50,66,86),INDEX(EC!$C$2:$C$739,MATCH(C422,EC,0))))</f>
        <v/>
      </c>
      <c r="F422" s="32" t="str">
        <f t="shared" si="56"/>
        <v/>
      </c>
      <c r="G422" s="37"/>
      <c r="H422" s="37"/>
      <c r="I422" s="37"/>
      <c r="J422" s="35"/>
      <c r="K422" s="28"/>
      <c r="L422" s="28"/>
      <c r="M422" s="30"/>
      <c r="N422" s="39">
        <f t="shared" si="50"/>
        <v>0</v>
      </c>
      <c r="P422" s="4" t="str">
        <f t="shared" si="51"/>
        <v/>
      </c>
      <c r="Q422" s="4" t="str">
        <f t="shared" si="52"/>
        <v/>
      </c>
      <c r="R422" s="4" t="str">
        <f t="shared" si="54"/>
        <v>/</v>
      </c>
      <c r="S422" s="4" t="str">
        <f t="shared" si="55"/>
        <v/>
      </c>
      <c r="T422" s="4" t="str">
        <f t="shared" si="53"/>
        <v/>
      </c>
    </row>
    <row r="423" spans="1:20" x14ac:dyDescent="0.35">
      <c r="A423" s="53"/>
      <c r="B423" s="56"/>
      <c r="C423" s="59"/>
      <c r="D423" s="65" t="str">
        <f t="shared" si="48"/>
        <v/>
      </c>
      <c r="E423" s="63" t="str">
        <f>IF(OR(C423="",A423=""),"",IF(A423&lt;Vbld!$G$7,IF(VALUE(RIGHT(T423,2))&lt;50,66,86),INDEX(EC!$C$2:$C$739,MATCH(C423,EC,0))))</f>
        <v/>
      </c>
      <c r="F423" s="32" t="str">
        <f t="shared" si="56"/>
        <v/>
      </c>
      <c r="G423" s="37"/>
      <c r="H423" s="37"/>
      <c r="I423" s="37"/>
      <c r="J423" s="35"/>
      <c r="K423" s="28"/>
      <c r="L423" s="28"/>
      <c r="M423" s="30"/>
      <c r="N423" s="39">
        <f t="shared" si="50"/>
        <v>0</v>
      </c>
      <c r="P423" s="4" t="str">
        <f t="shared" si="51"/>
        <v/>
      </c>
      <c r="Q423" s="4" t="str">
        <f t="shared" si="52"/>
        <v/>
      </c>
      <c r="R423" s="4" t="str">
        <f t="shared" si="54"/>
        <v>/</v>
      </c>
      <c r="S423" s="4" t="str">
        <f t="shared" si="55"/>
        <v/>
      </c>
      <c r="T423" s="4" t="str">
        <f t="shared" si="53"/>
        <v/>
      </c>
    </row>
    <row r="424" spans="1:20" x14ac:dyDescent="0.35">
      <c r="A424" s="53"/>
      <c r="B424" s="56"/>
      <c r="C424" s="59"/>
      <c r="D424" s="65" t="str">
        <f t="shared" si="48"/>
        <v/>
      </c>
      <c r="E424" s="63" t="str">
        <f>IF(OR(C424="",A424=""),"",IF(A424&lt;Vbld!$G$7,IF(VALUE(RIGHT(T424,2))&lt;50,66,86),INDEX(EC!$C$2:$C$739,MATCH(C424,EC,0))))</f>
        <v/>
      </c>
      <c r="F424" s="32" t="str">
        <f t="shared" si="56"/>
        <v/>
      </c>
      <c r="G424" s="37"/>
      <c r="H424" s="37"/>
      <c r="I424" s="37"/>
      <c r="J424" s="35"/>
      <c r="K424" s="28"/>
      <c r="L424" s="28"/>
      <c r="M424" s="30"/>
      <c r="N424" s="39">
        <f t="shared" si="50"/>
        <v>0</v>
      </c>
      <c r="P424" s="4" t="str">
        <f t="shared" si="51"/>
        <v/>
      </c>
      <c r="Q424" s="4" t="str">
        <f t="shared" si="52"/>
        <v/>
      </c>
      <c r="R424" s="4" t="str">
        <f t="shared" si="54"/>
        <v>/</v>
      </c>
      <c r="S424" s="4" t="str">
        <f t="shared" si="55"/>
        <v/>
      </c>
      <c r="T424" s="4" t="str">
        <f t="shared" si="53"/>
        <v/>
      </c>
    </row>
    <row r="425" spans="1:20" x14ac:dyDescent="0.35">
      <c r="A425" s="53"/>
      <c r="B425" s="56"/>
      <c r="C425" s="59"/>
      <c r="D425" s="65" t="str">
        <f t="shared" si="48"/>
        <v/>
      </c>
      <c r="E425" s="63" t="str">
        <f>IF(OR(C425="",A425=""),"",IF(A425&lt;Vbld!$G$7,IF(VALUE(RIGHT(T425,2))&lt;50,66,86),INDEX(EC!$C$2:$C$739,MATCH(C425,EC,0))))</f>
        <v/>
      </c>
      <c r="F425" s="32" t="str">
        <f t="shared" si="56"/>
        <v/>
      </c>
      <c r="G425" s="37"/>
      <c r="H425" s="37"/>
      <c r="I425" s="37"/>
      <c r="J425" s="35"/>
      <c r="K425" s="28"/>
      <c r="L425" s="28"/>
      <c r="M425" s="30"/>
      <c r="N425" s="39">
        <f t="shared" si="50"/>
        <v>0</v>
      </c>
      <c r="P425" s="4" t="str">
        <f t="shared" si="51"/>
        <v/>
      </c>
      <c r="Q425" s="4" t="str">
        <f t="shared" si="52"/>
        <v/>
      </c>
      <c r="R425" s="4" t="str">
        <f t="shared" si="54"/>
        <v>/</v>
      </c>
      <c r="S425" s="4" t="str">
        <f t="shared" si="55"/>
        <v/>
      </c>
      <c r="T425" s="4" t="str">
        <f t="shared" si="53"/>
        <v/>
      </c>
    </row>
    <row r="426" spans="1:20" x14ac:dyDescent="0.35">
      <c r="A426" s="53"/>
      <c r="B426" s="56"/>
      <c r="C426" s="59"/>
      <c r="D426" s="65" t="str">
        <f t="shared" si="48"/>
        <v/>
      </c>
      <c r="E426" s="63" t="str">
        <f>IF(OR(C426="",A426=""),"",IF(A426&lt;Vbld!$G$7,IF(VALUE(RIGHT(T426,2))&lt;50,66,86),INDEX(EC!$C$2:$C$739,MATCH(C426,EC,0))))</f>
        <v/>
      </c>
      <c r="F426" s="32" t="str">
        <f t="shared" si="56"/>
        <v/>
      </c>
      <c r="G426" s="37"/>
      <c r="H426" s="37"/>
      <c r="I426" s="37"/>
      <c r="J426" s="35"/>
      <c r="K426" s="28"/>
      <c r="L426" s="28"/>
      <c r="M426" s="30"/>
      <c r="N426" s="39">
        <f t="shared" si="50"/>
        <v>0</v>
      </c>
      <c r="P426" s="4" t="str">
        <f t="shared" si="51"/>
        <v/>
      </c>
      <c r="Q426" s="4" t="str">
        <f t="shared" si="52"/>
        <v/>
      </c>
      <c r="R426" s="4" t="str">
        <f t="shared" si="54"/>
        <v>/</v>
      </c>
      <c r="S426" s="4" t="str">
        <f t="shared" si="55"/>
        <v/>
      </c>
      <c r="T426" s="4" t="str">
        <f t="shared" si="53"/>
        <v/>
      </c>
    </row>
    <row r="427" spans="1:20" x14ac:dyDescent="0.35">
      <c r="A427" s="53"/>
      <c r="B427" s="56"/>
      <c r="C427" s="59"/>
      <c r="D427" s="65" t="str">
        <f t="shared" si="48"/>
        <v/>
      </c>
      <c r="E427" s="63" t="str">
        <f>IF(OR(C427="",A427=""),"",IF(A427&lt;Vbld!$G$7,IF(VALUE(RIGHT(T427,2))&lt;50,66,86),INDEX(EC!$C$2:$C$739,MATCH(C427,EC,0))))</f>
        <v/>
      </c>
      <c r="F427" s="32" t="str">
        <f t="shared" si="56"/>
        <v/>
      </c>
      <c r="G427" s="37"/>
      <c r="H427" s="37"/>
      <c r="I427" s="37"/>
      <c r="J427" s="35"/>
      <c r="K427" s="28"/>
      <c r="L427" s="28"/>
      <c r="M427" s="30"/>
      <c r="N427" s="39">
        <f t="shared" si="50"/>
        <v>0</v>
      </c>
      <c r="P427" s="4" t="str">
        <f t="shared" si="51"/>
        <v/>
      </c>
      <c r="Q427" s="4" t="str">
        <f t="shared" si="52"/>
        <v/>
      </c>
      <c r="R427" s="4" t="str">
        <f t="shared" si="54"/>
        <v>/</v>
      </c>
      <c r="S427" s="4" t="str">
        <f t="shared" si="55"/>
        <v/>
      </c>
      <c r="T427" s="4" t="str">
        <f t="shared" si="53"/>
        <v/>
      </c>
    </row>
    <row r="428" spans="1:20" x14ac:dyDescent="0.35">
      <c r="A428" s="53"/>
      <c r="B428" s="56"/>
      <c r="C428" s="59"/>
      <c r="D428" s="65" t="str">
        <f t="shared" si="48"/>
        <v/>
      </c>
      <c r="E428" s="63" t="str">
        <f>IF(OR(C428="",A428=""),"",IF(A428&lt;Vbld!$G$7,IF(VALUE(RIGHT(T428,2))&lt;50,66,86),INDEX(EC!$C$2:$C$739,MATCH(C428,EC,0))))</f>
        <v/>
      </c>
      <c r="F428" s="32" t="str">
        <f t="shared" si="56"/>
        <v/>
      </c>
      <c r="G428" s="37"/>
      <c r="H428" s="37"/>
      <c r="I428" s="37"/>
      <c r="J428" s="35"/>
      <c r="K428" s="28"/>
      <c r="L428" s="28"/>
      <c r="M428" s="30"/>
      <c r="N428" s="39">
        <f t="shared" si="50"/>
        <v>0</v>
      </c>
      <c r="P428" s="4" t="str">
        <f t="shared" si="51"/>
        <v/>
      </c>
      <c r="Q428" s="4" t="str">
        <f t="shared" si="52"/>
        <v/>
      </c>
      <c r="R428" s="4" t="str">
        <f t="shared" si="54"/>
        <v>/</v>
      </c>
      <c r="S428" s="4" t="str">
        <f t="shared" si="55"/>
        <v/>
      </c>
      <c r="T428" s="4" t="str">
        <f t="shared" si="53"/>
        <v/>
      </c>
    </row>
    <row r="429" spans="1:20" x14ac:dyDescent="0.35">
      <c r="A429" s="53"/>
      <c r="B429" s="56"/>
      <c r="C429" s="59"/>
      <c r="D429" s="65" t="str">
        <f t="shared" si="48"/>
        <v/>
      </c>
      <c r="E429" s="63" t="str">
        <f>IF(OR(C429="",A429=""),"",IF(A429&lt;Vbld!$G$7,IF(VALUE(RIGHT(T429,2))&lt;50,66,86),INDEX(EC!$C$2:$C$739,MATCH(C429,EC,0))))</f>
        <v/>
      </c>
      <c r="F429" s="32" t="str">
        <f t="shared" si="56"/>
        <v/>
      </c>
      <c r="G429" s="37"/>
      <c r="H429" s="37"/>
      <c r="I429" s="37"/>
      <c r="J429" s="35"/>
      <c r="K429" s="28"/>
      <c r="L429" s="28"/>
      <c r="M429" s="30"/>
      <c r="N429" s="39">
        <f t="shared" si="50"/>
        <v>0</v>
      </c>
      <c r="P429" s="4" t="str">
        <f t="shared" si="51"/>
        <v/>
      </c>
      <c r="Q429" s="4" t="str">
        <f t="shared" si="52"/>
        <v/>
      </c>
      <c r="R429" s="4" t="str">
        <f t="shared" si="54"/>
        <v>/</v>
      </c>
      <c r="S429" s="4" t="str">
        <f t="shared" si="55"/>
        <v/>
      </c>
      <c r="T429" s="4" t="str">
        <f t="shared" si="53"/>
        <v/>
      </c>
    </row>
    <row r="430" spans="1:20" x14ac:dyDescent="0.35">
      <c r="A430" s="53"/>
      <c r="B430" s="56"/>
      <c r="C430" s="59"/>
      <c r="D430" s="65" t="str">
        <f t="shared" si="48"/>
        <v/>
      </c>
      <c r="E430" s="63" t="str">
        <f>IF(OR(C430="",A430=""),"",IF(A430&lt;Vbld!$G$7,IF(VALUE(RIGHT(T430,2))&lt;50,66,86),INDEX(EC!$C$2:$C$739,MATCH(C430,EC,0))))</f>
        <v/>
      </c>
      <c r="F430" s="32" t="str">
        <f t="shared" si="56"/>
        <v/>
      </c>
      <c r="G430" s="37"/>
      <c r="H430" s="37"/>
      <c r="I430" s="37"/>
      <c r="J430" s="35"/>
      <c r="K430" s="28"/>
      <c r="L430" s="28"/>
      <c r="M430" s="30"/>
      <c r="N430" s="39">
        <f t="shared" si="50"/>
        <v>0</v>
      </c>
      <c r="P430" s="4" t="str">
        <f t="shared" si="51"/>
        <v/>
      </c>
      <c r="Q430" s="4" t="str">
        <f t="shared" si="52"/>
        <v/>
      </c>
      <c r="R430" s="4" t="str">
        <f t="shared" si="54"/>
        <v>/</v>
      </c>
      <c r="S430" s="4" t="str">
        <f t="shared" si="55"/>
        <v/>
      </c>
      <c r="T430" s="4" t="str">
        <f t="shared" si="53"/>
        <v/>
      </c>
    </row>
    <row r="431" spans="1:20" x14ac:dyDescent="0.35">
      <c r="A431" s="53"/>
      <c r="B431" s="56"/>
      <c r="C431" s="59"/>
      <c r="D431" s="65" t="str">
        <f t="shared" si="48"/>
        <v/>
      </c>
      <c r="E431" s="63" t="str">
        <f>IF(OR(C431="",A431=""),"",IF(A431&lt;Vbld!$G$7,IF(VALUE(RIGHT(T431,2))&lt;50,66,86),INDEX(EC!$C$2:$C$739,MATCH(C431,EC,0))))</f>
        <v/>
      </c>
      <c r="F431" s="32" t="str">
        <f t="shared" si="56"/>
        <v/>
      </c>
      <c r="G431" s="37"/>
      <c r="H431" s="37"/>
      <c r="I431" s="37"/>
      <c r="J431" s="35"/>
      <c r="K431" s="28"/>
      <c r="L431" s="28"/>
      <c r="M431" s="30"/>
      <c r="N431" s="39">
        <f t="shared" si="50"/>
        <v>0</v>
      </c>
      <c r="P431" s="4" t="str">
        <f t="shared" si="51"/>
        <v/>
      </c>
      <c r="Q431" s="4" t="str">
        <f t="shared" si="52"/>
        <v/>
      </c>
      <c r="R431" s="4" t="str">
        <f t="shared" si="54"/>
        <v>/</v>
      </c>
      <c r="S431" s="4" t="str">
        <f t="shared" si="55"/>
        <v/>
      </c>
      <c r="T431" s="4" t="str">
        <f t="shared" si="53"/>
        <v/>
      </c>
    </row>
    <row r="432" spans="1:20" x14ac:dyDescent="0.35">
      <c r="A432" s="53"/>
      <c r="B432" s="56"/>
      <c r="C432" s="59"/>
      <c r="D432" s="65" t="str">
        <f t="shared" si="48"/>
        <v/>
      </c>
      <c r="E432" s="63" t="str">
        <f>IF(OR(C432="",A432=""),"",IF(A432&lt;Vbld!$G$7,IF(VALUE(RIGHT(T432,2))&lt;50,66,86),INDEX(EC!$C$2:$C$739,MATCH(C432,EC,0))))</f>
        <v/>
      </c>
      <c r="F432" s="32" t="str">
        <f t="shared" si="56"/>
        <v/>
      </c>
      <c r="G432" s="37"/>
      <c r="H432" s="37"/>
      <c r="I432" s="37"/>
      <c r="J432" s="35"/>
      <c r="K432" s="28"/>
      <c r="L432" s="28"/>
      <c r="M432" s="30"/>
      <c r="N432" s="39">
        <f t="shared" si="50"/>
        <v>0</v>
      </c>
      <c r="P432" s="4" t="str">
        <f t="shared" si="51"/>
        <v/>
      </c>
      <c r="Q432" s="4" t="str">
        <f t="shared" si="52"/>
        <v/>
      </c>
      <c r="R432" s="4" t="str">
        <f t="shared" si="54"/>
        <v>/</v>
      </c>
      <c r="S432" s="4" t="str">
        <f t="shared" si="55"/>
        <v/>
      </c>
      <c r="T432" s="4" t="str">
        <f t="shared" si="53"/>
        <v/>
      </c>
    </row>
    <row r="433" spans="1:20" x14ac:dyDescent="0.35">
      <c r="A433" s="53"/>
      <c r="B433" s="56"/>
      <c r="C433" s="59"/>
      <c r="D433" s="65" t="str">
        <f t="shared" si="48"/>
        <v/>
      </c>
      <c r="E433" s="63" t="str">
        <f>IF(OR(C433="",A433=""),"",IF(A433&lt;Vbld!$G$7,IF(VALUE(RIGHT(T433,2))&lt;50,66,86),INDEX(EC!$C$2:$C$739,MATCH(C433,EC,0))))</f>
        <v/>
      </c>
      <c r="F433" s="32" t="str">
        <f t="shared" si="56"/>
        <v/>
      </c>
      <c r="G433" s="37"/>
      <c r="H433" s="37"/>
      <c r="I433" s="37"/>
      <c r="J433" s="35"/>
      <c r="K433" s="28"/>
      <c r="L433" s="28"/>
      <c r="M433" s="30"/>
      <c r="N433" s="39">
        <f t="shared" si="50"/>
        <v>0</v>
      </c>
      <c r="P433" s="4" t="str">
        <f t="shared" si="51"/>
        <v/>
      </c>
      <c r="Q433" s="4" t="str">
        <f t="shared" si="52"/>
        <v/>
      </c>
      <c r="R433" s="4" t="str">
        <f t="shared" si="54"/>
        <v>/</v>
      </c>
      <c r="S433" s="4" t="str">
        <f t="shared" si="55"/>
        <v/>
      </c>
      <c r="T433" s="4" t="str">
        <f t="shared" si="53"/>
        <v/>
      </c>
    </row>
    <row r="434" spans="1:20" x14ac:dyDescent="0.35">
      <c r="A434" s="53"/>
      <c r="B434" s="56"/>
      <c r="C434" s="59"/>
      <c r="D434" s="65" t="str">
        <f t="shared" si="48"/>
        <v/>
      </c>
      <c r="E434" s="63" t="str">
        <f>IF(OR(C434="",A434=""),"",IF(A434&lt;Vbld!$G$7,IF(VALUE(RIGHT(T434,2))&lt;50,66,86),INDEX(EC!$C$2:$C$739,MATCH(C434,EC,0))))</f>
        <v/>
      </c>
      <c r="F434" s="32" t="str">
        <f t="shared" si="56"/>
        <v/>
      </c>
      <c r="G434" s="37"/>
      <c r="H434" s="37"/>
      <c r="I434" s="37"/>
      <c r="J434" s="35"/>
      <c r="K434" s="28"/>
      <c r="L434" s="28"/>
      <c r="M434" s="30"/>
      <c r="N434" s="39">
        <f t="shared" si="50"/>
        <v>0</v>
      </c>
      <c r="P434" s="4" t="str">
        <f t="shared" si="51"/>
        <v/>
      </c>
      <c r="Q434" s="4" t="str">
        <f t="shared" si="52"/>
        <v/>
      </c>
      <c r="R434" s="4" t="str">
        <f t="shared" si="54"/>
        <v>/</v>
      </c>
      <c r="S434" s="4" t="str">
        <f t="shared" si="55"/>
        <v/>
      </c>
      <c r="T434" s="4" t="str">
        <f t="shared" si="53"/>
        <v/>
      </c>
    </row>
    <row r="435" spans="1:20" x14ac:dyDescent="0.35">
      <c r="A435" s="53"/>
      <c r="B435" s="56"/>
      <c r="C435" s="59"/>
      <c r="D435" s="65" t="str">
        <f t="shared" si="48"/>
        <v/>
      </c>
      <c r="E435" s="63" t="str">
        <f>IF(OR(C435="",A435=""),"",IF(A435&lt;Vbld!$G$7,IF(VALUE(RIGHT(T435,2))&lt;50,66,86),INDEX(EC!$C$2:$C$739,MATCH(C435,EC,0))))</f>
        <v/>
      </c>
      <c r="F435" s="32" t="str">
        <f t="shared" si="56"/>
        <v/>
      </c>
      <c r="G435" s="37"/>
      <c r="H435" s="37"/>
      <c r="I435" s="37"/>
      <c r="J435" s="35"/>
      <c r="K435" s="28"/>
      <c r="L435" s="28"/>
      <c r="M435" s="30"/>
      <c r="N435" s="39">
        <f t="shared" si="50"/>
        <v>0</v>
      </c>
      <c r="P435" s="4" t="str">
        <f t="shared" si="51"/>
        <v/>
      </c>
      <c r="Q435" s="4" t="str">
        <f t="shared" si="52"/>
        <v/>
      </c>
      <c r="R435" s="4" t="str">
        <f t="shared" si="54"/>
        <v>/</v>
      </c>
      <c r="S435" s="4" t="str">
        <f t="shared" si="55"/>
        <v/>
      </c>
      <c r="T435" s="4" t="str">
        <f t="shared" si="53"/>
        <v/>
      </c>
    </row>
    <row r="436" spans="1:20" x14ac:dyDescent="0.35">
      <c r="A436" s="53"/>
      <c r="B436" s="56"/>
      <c r="C436" s="59"/>
      <c r="D436" s="65" t="str">
        <f t="shared" si="48"/>
        <v/>
      </c>
      <c r="E436" s="63" t="str">
        <f>IF(OR(C436="",A436=""),"",IF(A436&lt;Vbld!$G$7,IF(VALUE(RIGHT(T436,2))&lt;50,66,86),INDEX(EC!$C$2:$C$739,MATCH(C436,EC,0))))</f>
        <v/>
      </c>
      <c r="F436" s="32" t="str">
        <f t="shared" si="56"/>
        <v/>
      </c>
      <c r="G436" s="37"/>
      <c r="H436" s="37"/>
      <c r="I436" s="37"/>
      <c r="J436" s="35"/>
      <c r="K436" s="28"/>
      <c r="L436" s="28"/>
      <c r="M436" s="30"/>
      <c r="N436" s="39">
        <f t="shared" si="50"/>
        <v>0</v>
      </c>
      <c r="P436" s="4" t="str">
        <f t="shared" si="51"/>
        <v/>
      </c>
      <c r="Q436" s="4" t="str">
        <f t="shared" si="52"/>
        <v/>
      </c>
      <c r="R436" s="4" t="str">
        <f t="shared" si="54"/>
        <v>/</v>
      </c>
      <c r="S436" s="4" t="str">
        <f t="shared" si="55"/>
        <v/>
      </c>
      <c r="T436" s="4" t="str">
        <f t="shared" si="53"/>
        <v/>
      </c>
    </row>
    <row r="437" spans="1:20" x14ac:dyDescent="0.35">
      <c r="A437" s="53"/>
      <c r="B437" s="56"/>
      <c r="C437" s="59"/>
      <c r="D437" s="65" t="str">
        <f t="shared" si="48"/>
        <v/>
      </c>
      <c r="E437" s="63" t="str">
        <f>IF(OR(C437="",A437=""),"",IF(A437&lt;Vbld!$G$7,IF(VALUE(RIGHT(T437,2))&lt;50,66,86),INDEX(EC!$C$2:$C$739,MATCH(C437,EC,0))))</f>
        <v/>
      </c>
      <c r="F437" s="32" t="str">
        <f t="shared" si="56"/>
        <v/>
      </c>
      <c r="G437" s="37"/>
      <c r="H437" s="37"/>
      <c r="I437" s="37"/>
      <c r="J437" s="35"/>
      <c r="K437" s="28"/>
      <c r="L437" s="28"/>
      <c r="M437" s="30"/>
      <c r="N437" s="39">
        <f t="shared" si="50"/>
        <v>0</v>
      </c>
      <c r="P437" s="4" t="str">
        <f t="shared" si="51"/>
        <v/>
      </c>
      <c r="Q437" s="4" t="str">
        <f t="shared" si="52"/>
        <v/>
      </c>
      <c r="R437" s="4" t="str">
        <f t="shared" si="54"/>
        <v>/</v>
      </c>
      <c r="S437" s="4" t="str">
        <f t="shared" si="55"/>
        <v/>
      </c>
      <c r="T437" s="4" t="str">
        <f t="shared" si="53"/>
        <v/>
      </c>
    </row>
    <row r="438" spans="1:20" x14ac:dyDescent="0.35">
      <c r="A438" s="53"/>
      <c r="B438" s="56"/>
      <c r="C438" s="59"/>
      <c r="D438" s="65" t="str">
        <f t="shared" si="48"/>
        <v/>
      </c>
      <c r="E438" s="63" t="str">
        <f>IF(OR(C438="",A438=""),"",IF(A438&lt;Vbld!$G$7,IF(VALUE(RIGHT(T438,2))&lt;50,66,86),INDEX(EC!$C$2:$C$739,MATCH(C438,EC,0))))</f>
        <v/>
      </c>
      <c r="F438" s="32" t="str">
        <f t="shared" si="56"/>
        <v/>
      </c>
      <c r="G438" s="37"/>
      <c r="H438" s="37"/>
      <c r="I438" s="37"/>
      <c r="J438" s="35"/>
      <c r="K438" s="28"/>
      <c r="L438" s="28"/>
      <c r="M438" s="30"/>
      <c r="N438" s="39">
        <f t="shared" si="50"/>
        <v>0</v>
      </c>
      <c r="P438" s="4" t="str">
        <f t="shared" si="51"/>
        <v/>
      </c>
      <c r="Q438" s="4" t="str">
        <f t="shared" si="52"/>
        <v/>
      </c>
      <c r="R438" s="4" t="str">
        <f t="shared" si="54"/>
        <v>/</v>
      </c>
      <c r="S438" s="4" t="str">
        <f t="shared" si="55"/>
        <v/>
      </c>
      <c r="T438" s="4" t="str">
        <f t="shared" si="53"/>
        <v/>
      </c>
    </row>
    <row r="439" spans="1:20" x14ac:dyDescent="0.35">
      <c r="A439" s="53"/>
      <c r="B439" s="56"/>
      <c r="C439" s="59"/>
      <c r="D439" s="65" t="str">
        <f t="shared" si="48"/>
        <v/>
      </c>
      <c r="E439" s="63" t="str">
        <f>IF(OR(C439="",A439=""),"",IF(A439&lt;Vbld!$G$7,IF(VALUE(RIGHT(T439,2))&lt;50,66,86),INDEX(EC!$C$2:$C$739,MATCH(C439,EC,0))))</f>
        <v/>
      </c>
      <c r="F439" s="32" t="str">
        <f t="shared" si="56"/>
        <v/>
      </c>
      <c r="G439" s="37"/>
      <c r="H439" s="37"/>
      <c r="I439" s="37"/>
      <c r="J439" s="35"/>
      <c r="K439" s="28"/>
      <c r="L439" s="28"/>
      <c r="M439" s="30"/>
      <c r="N439" s="39">
        <f t="shared" si="50"/>
        <v>0</v>
      </c>
      <c r="P439" s="4" t="str">
        <f t="shared" si="51"/>
        <v/>
      </c>
      <c r="Q439" s="4" t="str">
        <f t="shared" si="52"/>
        <v/>
      </c>
      <c r="R439" s="4" t="str">
        <f t="shared" si="54"/>
        <v>/</v>
      </c>
      <c r="S439" s="4" t="str">
        <f t="shared" si="55"/>
        <v/>
      </c>
      <c r="T439" s="4" t="str">
        <f t="shared" si="53"/>
        <v/>
      </c>
    </row>
    <row r="440" spans="1:20" x14ac:dyDescent="0.35">
      <c r="A440" s="53"/>
      <c r="B440" s="56"/>
      <c r="C440" s="59"/>
      <c r="D440" s="65" t="str">
        <f t="shared" si="48"/>
        <v/>
      </c>
      <c r="E440" s="63" t="str">
        <f>IF(OR(C440="",A440=""),"",IF(A440&lt;Vbld!$G$7,IF(VALUE(RIGHT(T440,2))&lt;50,66,86),INDEX(EC!$C$2:$C$739,MATCH(C440,EC,0))))</f>
        <v/>
      </c>
      <c r="F440" s="32" t="str">
        <f t="shared" si="56"/>
        <v/>
      </c>
      <c r="G440" s="37"/>
      <c r="H440" s="37"/>
      <c r="I440" s="37"/>
      <c r="J440" s="35"/>
      <c r="K440" s="28"/>
      <c r="L440" s="28"/>
      <c r="M440" s="30"/>
      <c r="N440" s="39">
        <f t="shared" si="50"/>
        <v>0</v>
      </c>
      <c r="P440" s="4" t="str">
        <f t="shared" si="51"/>
        <v/>
      </c>
      <c r="Q440" s="4" t="str">
        <f t="shared" si="52"/>
        <v/>
      </c>
      <c r="R440" s="4" t="str">
        <f t="shared" si="54"/>
        <v>/</v>
      </c>
      <c r="S440" s="4" t="str">
        <f t="shared" si="55"/>
        <v/>
      </c>
      <c r="T440" s="4" t="str">
        <f t="shared" si="53"/>
        <v/>
      </c>
    </row>
    <row r="441" spans="1:20" x14ac:dyDescent="0.35">
      <c r="A441" s="53"/>
      <c r="B441" s="56"/>
      <c r="C441" s="59"/>
      <c r="D441" s="65" t="str">
        <f t="shared" si="48"/>
        <v/>
      </c>
      <c r="E441" s="63" t="str">
        <f>IF(OR(C441="",A441=""),"",IF(A441&lt;Vbld!$G$7,IF(VALUE(RIGHT(T441,2))&lt;50,66,86),INDEX(EC!$C$2:$C$739,MATCH(C441,EC,0))))</f>
        <v/>
      </c>
      <c r="F441" s="32" t="str">
        <f t="shared" si="56"/>
        <v/>
      </c>
      <c r="G441" s="37"/>
      <c r="H441" s="37"/>
      <c r="I441" s="37"/>
      <c r="J441" s="35"/>
      <c r="K441" s="28"/>
      <c r="L441" s="28"/>
      <c r="M441" s="30"/>
      <c r="N441" s="39">
        <f t="shared" si="50"/>
        <v>0</v>
      </c>
      <c r="P441" s="4" t="str">
        <f t="shared" si="51"/>
        <v/>
      </c>
      <c r="Q441" s="4" t="str">
        <f t="shared" si="52"/>
        <v/>
      </c>
      <c r="R441" s="4" t="str">
        <f t="shared" si="54"/>
        <v>/</v>
      </c>
      <c r="S441" s="4" t="str">
        <f t="shared" si="55"/>
        <v/>
      </c>
      <c r="T441" s="4" t="str">
        <f t="shared" si="53"/>
        <v/>
      </c>
    </row>
    <row r="442" spans="1:20" x14ac:dyDescent="0.35">
      <c r="A442" s="53"/>
      <c r="B442" s="56"/>
      <c r="C442" s="59"/>
      <c r="D442" s="65" t="str">
        <f t="shared" si="48"/>
        <v/>
      </c>
      <c r="E442" s="63" t="str">
        <f>IF(OR(C442="",A442=""),"",IF(A442&lt;Vbld!$G$7,IF(VALUE(RIGHT(T442,2))&lt;50,66,86),INDEX(EC!$C$2:$C$739,MATCH(C442,EC,0))))</f>
        <v/>
      </c>
      <c r="F442" s="32" t="str">
        <f t="shared" si="56"/>
        <v/>
      </c>
      <c r="G442" s="37"/>
      <c r="H442" s="37"/>
      <c r="I442" s="37"/>
      <c r="J442" s="35"/>
      <c r="K442" s="28"/>
      <c r="L442" s="28"/>
      <c r="M442" s="30"/>
      <c r="N442" s="39">
        <f t="shared" si="50"/>
        <v>0</v>
      </c>
      <c r="P442" s="4" t="str">
        <f t="shared" si="51"/>
        <v/>
      </c>
      <c r="Q442" s="4" t="str">
        <f t="shared" si="52"/>
        <v/>
      </c>
      <c r="R442" s="4" t="str">
        <f t="shared" si="54"/>
        <v>/</v>
      </c>
      <c r="S442" s="4" t="str">
        <f t="shared" si="55"/>
        <v/>
      </c>
      <c r="T442" s="4" t="str">
        <f t="shared" si="53"/>
        <v/>
      </c>
    </row>
    <row r="443" spans="1:20" x14ac:dyDescent="0.35">
      <c r="A443" s="53"/>
      <c r="B443" s="56"/>
      <c r="C443" s="59"/>
      <c r="D443" s="65" t="str">
        <f t="shared" si="48"/>
        <v/>
      </c>
      <c r="E443" s="63" t="str">
        <f>IF(OR(C443="",A443=""),"",IF(A443&lt;Vbld!$G$7,IF(VALUE(RIGHT(T443,2))&lt;50,66,86),INDEX(EC!$C$2:$C$739,MATCH(C443,EC,0))))</f>
        <v/>
      </c>
      <c r="F443" s="32" t="str">
        <f t="shared" si="56"/>
        <v/>
      </c>
      <c r="G443" s="37"/>
      <c r="H443" s="37"/>
      <c r="I443" s="37"/>
      <c r="J443" s="35"/>
      <c r="K443" s="28"/>
      <c r="L443" s="28"/>
      <c r="M443" s="30"/>
      <c r="N443" s="39">
        <f t="shared" si="50"/>
        <v>0</v>
      </c>
      <c r="P443" s="4" t="str">
        <f t="shared" si="51"/>
        <v/>
      </c>
      <c r="Q443" s="4" t="str">
        <f t="shared" si="52"/>
        <v/>
      </c>
      <c r="R443" s="4" t="str">
        <f t="shared" si="54"/>
        <v>/</v>
      </c>
      <c r="S443" s="4" t="str">
        <f t="shared" si="55"/>
        <v/>
      </c>
      <c r="T443" s="4" t="str">
        <f t="shared" si="53"/>
        <v/>
      </c>
    </row>
    <row r="444" spans="1:20" x14ac:dyDescent="0.35">
      <c r="A444" s="53"/>
      <c r="B444" s="56"/>
      <c r="C444" s="59"/>
      <c r="D444" s="65" t="str">
        <f t="shared" si="48"/>
        <v/>
      </c>
      <c r="E444" s="63" t="str">
        <f>IF(OR(C444="",A444=""),"",IF(A444&lt;Vbld!$G$7,IF(VALUE(RIGHT(T444,2))&lt;50,66,86),INDEX(EC!$C$2:$C$739,MATCH(C444,EC,0))))</f>
        <v/>
      </c>
      <c r="F444" s="32" t="str">
        <f t="shared" si="56"/>
        <v/>
      </c>
      <c r="G444" s="37"/>
      <c r="H444" s="37"/>
      <c r="I444" s="37"/>
      <c r="J444" s="35"/>
      <c r="K444" s="28"/>
      <c r="L444" s="28"/>
      <c r="M444" s="30"/>
      <c r="N444" s="39">
        <f t="shared" si="50"/>
        <v>0</v>
      </c>
      <c r="P444" s="4" t="str">
        <f t="shared" si="51"/>
        <v/>
      </c>
      <c r="Q444" s="4" t="str">
        <f t="shared" si="52"/>
        <v/>
      </c>
      <c r="R444" s="4" t="str">
        <f t="shared" si="54"/>
        <v>/</v>
      </c>
      <c r="S444" s="4" t="str">
        <f t="shared" si="55"/>
        <v/>
      </c>
      <c r="T444" s="4" t="str">
        <f t="shared" si="53"/>
        <v/>
      </c>
    </row>
    <row r="445" spans="1:20" x14ac:dyDescent="0.35">
      <c r="A445" s="53"/>
      <c r="B445" s="56"/>
      <c r="C445" s="59"/>
      <c r="D445" s="65" t="str">
        <f t="shared" si="48"/>
        <v/>
      </c>
      <c r="E445" s="63" t="str">
        <f>IF(OR(C445="",A445=""),"",IF(A445&lt;Vbld!$G$7,IF(VALUE(RIGHT(T445,2))&lt;50,66,86),INDEX(EC!$C$2:$C$739,MATCH(C445,EC,0))))</f>
        <v/>
      </c>
      <c r="F445" s="32" t="str">
        <f t="shared" si="56"/>
        <v/>
      </c>
      <c r="G445" s="37"/>
      <c r="H445" s="37"/>
      <c r="I445" s="37"/>
      <c r="J445" s="35"/>
      <c r="K445" s="28"/>
      <c r="L445" s="28"/>
      <c r="M445" s="30"/>
      <c r="N445" s="39">
        <f t="shared" si="50"/>
        <v>0</v>
      </c>
      <c r="P445" s="4" t="str">
        <f t="shared" si="51"/>
        <v/>
      </c>
      <c r="Q445" s="4" t="str">
        <f t="shared" si="52"/>
        <v/>
      </c>
      <c r="R445" s="4" t="str">
        <f t="shared" si="54"/>
        <v>/</v>
      </c>
      <c r="S445" s="4" t="str">
        <f t="shared" si="55"/>
        <v/>
      </c>
      <c r="T445" s="4" t="str">
        <f t="shared" si="53"/>
        <v/>
      </c>
    </row>
    <row r="446" spans="1:20" x14ac:dyDescent="0.35">
      <c r="A446" s="53"/>
      <c r="B446" s="56"/>
      <c r="C446" s="59"/>
      <c r="D446" s="65" t="str">
        <f t="shared" si="48"/>
        <v/>
      </c>
      <c r="E446" s="63" t="str">
        <f>IF(OR(C446="",A446=""),"",IF(A446&lt;Vbld!$G$7,IF(VALUE(RIGHT(T446,2))&lt;50,66,86),INDEX(EC!$C$2:$C$739,MATCH(C446,EC,0))))</f>
        <v/>
      </c>
      <c r="F446" s="32" t="str">
        <f t="shared" si="56"/>
        <v/>
      </c>
      <c r="G446" s="37"/>
      <c r="H446" s="37"/>
      <c r="I446" s="37"/>
      <c r="J446" s="35"/>
      <c r="K446" s="28"/>
      <c r="L446" s="28"/>
      <c r="M446" s="30"/>
      <c r="N446" s="39">
        <f t="shared" si="50"/>
        <v>0</v>
      </c>
      <c r="P446" s="4" t="str">
        <f t="shared" si="51"/>
        <v/>
      </c>
      <c r="Q446" s="4" t="str">
        <f t="shared" si="52"/>
        <v/>
      </c>
      <c r="R446" s="4" t="str">
        <f t="shared" si="54"/>
        <v>/</v>
      </c>
      <c r="S446" s="4" t="str">
        <f t="shared" si="55"/>
        <v/>
      </c>
      <c r="T446" s="4" t="str">
        <f t="shared" si="53"/>
        <v/>
      </c>
    </row>
    <row r="447" spans="1:20" x14ac:dyDescent="0.35">
      <c r="A447" s="53"/>
      <c r="B447" s="56"/>
      <c r="C447" s="59"/>
      <c r="D447" s="65" t="str">
        <f t="shared" si="48"/>
        <v/>
      </c>
      <c r="E447" s="63" t="str">
        <f>IF(OR(C447="",A447=""),"",IF(A447&lt;Vbld!$G$7,IF(VALUE(RIGHT(T447,2))&lt;50,66,86),INDEX(EC!$C$2:$C$739,MATCH(C447,EC,0))))</f>
        <v/>
      </c>
      <c r="F447" s="32" t="str">
        <f t="shared" si="56"/>
        <v/>
      </c>
      <c r="G447" s="37"/>
      <c r="H447" s="37"/>
      <c r="I447" s="37"/>
      <c r="J447" s="35"/>
      <c r="K447" s="28"/>
      <c r="L447" s="28"/>
      <c r="M447" s="30"/>
      <c r="N447" s="39">
        <f t="shared" si="50"/>
        <v>0</v>
      </c>
      <c r="P447" s="4" t="str">
        <f t="shared" si="51"/>
        <v/>
      </c>
      <c r="Q447" s="4" t="str">
        <f t="shared" si="52"/>
        <v/>
      </c>
      <c r="R447" s="4" t="str">
        <f t="shared" si="54"/>
        <v>/</v>
      </c>
      <c r="S447" s="4" t="str">
        <f t="shared" si="55"/>
        <v/>
      </c>
      <c r="T447" s="4" t="str">
        <f t="shared" si="53"/>
        <v/>
      </c>
    </row>
    <row r="448" spans="1:20" x14ac:dyDescent="0.35">
      <c r="A448" s="53"/>
      <c r="B448" s="56"/>
      <c r="C448" s="59"/>
      <c r="D448" s="65" t="str">
        <f t="shared" si="48"/>
        <v/>
      </c>
      <c r="E448" s="63" t="str">
        <f>IF(OR(C448="",A448=""),"",IF(A448&lt;Vbld!$G$7,IF(VALUE(RIGHT(T448,2))&lt;50,66,86),INDEX(EC!$C$2:$C$739,MATCH(C448,EC,0))))</f>
        <v/>
      </c>
      <c r="F448" s="32" t="str">
        <f t="shared" si="56"/>
        <v/>
      </c>
      <c r="G448" s="37"/>
      <c r="H448" s="37"/>
      <c r="I448" s="37"/>
      <c r="J448" s="35"/>
      <c r="K448" s="28"/>
      <c r="L448" s="28"/>
      <c r="M448" s="30"/>
      <c r="N448" s="39">
        <f t="shared" si="50"/>
        <v>0</v>
      </c>
      <c r="P448" s="4" t="str">
        <f t="shared" si="51"/>
        <v/>
      </c>
      <c r="Q448" s="4" t="str">
        <f t="shared" si="52"/>
        <v/>
      </c>
      <c r="R448" s="4" t="str">
        <f t="shared" si="54"/>
        <v>/</v>
      </c>
      <c r="S448" s="4" t="str">
        <f t="shared" si="55"/>
        <v/>
      </c>
      <c r="T448" s="4" t="str">
        <f t="shared" si="53"/>
        <v/>
      </c>
    </row>
    <row r="449" spans="1:20" x14ac:dyDescent="0.35">
      <c r="A449" s="53"/>
      <c r="B449" s="56"/>
      <c r="C449" s="59"/>
      <c r="D449" s="65" t="str">
        <f t="shared" si="48"/>
        <v/>
      </c>
      <c r="E449" s="63" t="str">
        <f>IF(OR(C449="",A449=""),"",IF(A449&lt;Vbld!$G$7,IF(VALUE(RIGHT(T449,2))&lt;50,66,86),INDEX(EC!$C$2:$C$739,MATCH(C449,EC,0))))</f>
        <v/>
      </c>
      <c r="F449" s="32" t="str">
        <f t="shared" si="56"/>
        <v/>
      </c>
      <c r="G449" s="37"/>
      <c r="H449" s="37"/>
      <c r="I449" s="37"/>
      <c r="J449" s="35"/>
      <c r="K449" s="28"/>
      <c r="L449" s="28"/>
      <c r="M449" s="30"/>
      <c r="N449" s="39">
        <f t="shared" si="50"/>
        <v>0</v>
      </c>
      <c r="P449" s="4" t="str">
        <f t="shared" si="51"/>
        <v/>
      </c>
      <c r="Q449" s="4" t="str">
        <f t="shared" si="52"/>
        <v/>
      </c>
      <c r="R449" s="4" t="str">
        <f t="shared" si="54"/>
        <v>/</v>
      </c>
      <c r="S449" s="4" t="str">
        <f t="shared" si="55"/>
        <v/>
      </c>
      <c r="T449" s="4" t="str">
        <f t="shared" si="53"/>
        <v/>
      </c>
    </row>
    <row r="450" spans="1:20" x14ac:dyDescent="0.35">
      <c r="A450" s="53"/>
      <c r="B450" s="56"/>
      <c r="C450" s="59"/>
      <c r="D450" s="65" t="str">
        <f t="shared" si="48"/>
        <v/>
      </c>
      <c r="E450" s="63" t="str">
        <f>IF(OR(C450="",A450=""),"",IF(A450&lt;Vbld!$G$7,IF(VALUE(RIGHT(T450,2))&lt;50,66,86),INDEX(EC!$C$2:$C$739,MATCH(C450,EC,0))))</f>
        <v/>
      </c>
      <c r="F450" s="32" t="str">
        <f t="shared" si="56"/>
        <v/>
      </c>
      <c r="G450" s="37"/>
      <c r="H450" s="37"/>
      <c r="I450" s="37"/>
      <c r="J450" s="35"/>
      <c r="K450" s="28"/>
      <c r="L450" s="28"/>
      <c r="M450" s="30"/>
      <c r="N450" s="39">
        <f t="shared" si="50"/>
        <v>0</v>
      </c>
      <c r="P450" s="4" t="str">
        <f t="shared" si="51"/>
        <v/>
      </c>
      <c r="Q450" s="4" t="str">
        <f t="shared" si="52"/>
        <v/>
      </c>
      <c r="R450" s="4" t="str">
        <f t="shared" si="54"/>
        <v>/</v>
      </c>
      <c r="S450" s="4" t="str">
        <f t="shared" si="55"/>
        <v/>
      </c>
      <c r="T450" s="4" t="str">
        <f t="shared" si="53"/>
        <v/>
      </c>
    </row>
    <row r="451" spans="1:20" x14ac:dyDescent="0.35">
      <c r="A451" s="53"/>
      <c r="B451" s="56"/>
      <c r="C451" s="59"/>
      <c r="D451" s="65" t="str">
        <f t="shared" si="48"/>
        <v/>
      </c>
      <c r="E451" s="63" t="str">
        <f>IF(OR(C451="",A451=""),"",IF(A451&lt;Vbld!$G$7,IF(VALUE(RIGHT(T451,2))&lt;50,66,86),INDEX(EC!$C$2:$C$739,MATCH(C451,EC,0))))</f>
        <v/>
      </c>
      <c r="F451" s="32" t="str">
        <f t="shared" si="56"/>
        <v/>
      </c>
      <c r="G451" s="37"/>
      <c r="H451" s="37"/>
      <c r="I451" s="37"/>
      <c r="J451" s="35"/>
      <c r="K451" s="28"/>
      <c r="L451" s="28"/>
      <c r="M451" s="30"/>
      <c r="N451" s="39">
        <f t="shared" si="50"/>
        <v>0</v>
      </c>
      <c r="P451" s="4" t="str">
        <f t="shared" si="51"/>
        <v/>
      </c>
      <c r="Q451" s="4" t="str">
        <f t="shared" si="52"/>
        <v/>
      </c>
      <c r="R451" s="4" t="str">
        <f t="shared" si="54"/>
        <v>/</v>
      </c>
      <c r="S451" s="4" t="str">
        <f t="shared" si="55"/>
        <v/>
      </c>
      <c r="T451" s="4" t="str">
        <f t="shared" si="53"/>
        <v/>
      </c>
    </row>
    <row r="452" spans="1:20" x14ac:dyDescent="0.35">
      <c r="A452" s="53"/>
      <c r="B452" s="56"/>
      <c r="C452" s="59"/>
      <c r="D452" s="65" t="str">
        <f t="shared" si="48"/>
        <v/>
      </c>
      <c r="E452" s="63" t="str">
        <f>IF(OR(C452="",A452=""),"",IF(A452&lt;Vbld!$G$7,IF(VALUE(RIGHT(T452,2))&lt;50,66,86),INDEX(EC!$C$2:$C$739,MATCH(C452,EC,0))))</f>
        <v/>
      </c>
      <c r="F452" s="32" t="str">
        <f t="shared" si="56"/>
        <v/>
      </c>
      <c r="G452" s="37"/>
      <c r="H452" s="37"/>
      <c r="I452" s="37"/>
      <c r="J452" s="35"/>
      <c r="K452" s="28"/>
      <c r="L452" s="28"/>
      <c r="M452" s="30"/>
      <c r="N452" s="39">
        <f t="shared" si="50"/>
        <v>0</v>
      </c>
      <c r="P452" s="4" t="str">
        <f t="shared" si="51"/>
        <v/>
      </c>
      <c r="Q452" s="4" t="str">
        <f t="shared" si="52"/>
        <v/>
      </c>
      <c r="R452" s="4" t="str">
        <f t="shared" si="54"/>
        <v>/</v>
      </c>
      <c r="S452" s="4" t="str">
        <f t="shared" si="55"/>
        <v/>
      </c>
      <c r="T452" s="4" t="str">
        <f t="shared" si="53"/>
        <v/>
      </c>
    </row>
    <row r="453" spans="1:20" x14ac:dyDescent="0.35">
      <c r="A453" s="53"/>
      <c r="B453" s="56"/>
      <c r="C453" s="59"/>
      <c r="D453" s="65" t="str">
        <f t="shared" ref="D453:D504" si="57">IF(OR(B453="",C453=""),"",IF(LEN(C453)=5,CONCATENATE(B453,"/",LEFT(C453,3),"-",RIGHT(C453,2)),CONCATENATE(B453,"/",LEFT(C453,3),"-",MID(C453,4,2),RIGHT(C453,3))))</f>
        <v/>
      </c>
      <c r="E453" s="63" t="str">
        <f>IF(OR(C453="",A453=""),"",IF(A453&lt;Vbld!$G$7,IF(VALUE(RIGHT(T453,2))&lt;50,66,86),INDEX(EC!$C$2:$C$739,MATCH(C453,EC,0))))</f>
        <v/>
      </c>
      <c r="F453" s="32" t="str">
        <f t="shared" ref="F453:F484" si="58">IF(C453="","",INDEX(OmEC,MATCH(C453,EC,0)))</f>
        <v/>
      </c>
      <c r="G453" s="37"/>
      <c r="H453" s="37"/>
      <c r="I453" s="37"/>
      <c r="J453" s="35"/>
      <c r="K453" s="28"/>
      <c r="L453" s="28"/>
      <c r="M453" s="30"/>
      <c r="N453" s="39">
        <f t="shared" ref="N453:N504" si="59">SUM(I453:M453)</f>
        <v>0</v>
      </c>
      <c r="P453" s="4" t="str">
        <f t="shared" ref="P453:P504" si="60">LEFT(C453,3)</f>
        <v/>
      </c>
      <c r="Q453" s="4" t="str">
        <f t="shared" ref="Q453:Q504" si="61">IF(C453="","",IF(VALUE(RIGHT(T453,2))&lt;50,"G","B"))</f>
        <v/>
      </c>
      <c r="R453" s="4" t="str">
        <f t="shared" si="54"/>
        <v>/</v>
      </c>
      <c r="S453" s="4" t="str">
        <f t="shared" si="55"/>
        <v/>
      </c>
      <c r="T453" s="4" t="str">
        <f t="shared" ref="T453:T504" si="62">LEFT(C453,5)</f>
        <v/>
      </c>
    </row>
    <row r="454" spans="1:20" x14ac:dyDescent="0.35">
      <c r="A454" s="53"/>
      <c r="B454" s="56"/>
      <c r="C454" s="59"/>
      <c r="D454" s="65" t="str">
        <f t="shared" si="57"/>
        <v/>
      </c>
      <c r="E454" s="63" t="str">
        <f>IF(OR(C454="",A454=""),"",IF(A454&lt;Vbld!$G$7,IF(VALUE(RIGHT(T454,2))&lt;50,66,86),INDEX(EC!$C$2:$C$739,MATCH(C454,EC,0))))</f>
        <v/>
      </c>
      <c r="F454" s="32" t="str">
        <f t="shared" si="58"/>
        <v/>
      </c>
      <c r="G454" s="37"/>
      <c r="H454" s="37"/>
      <c r="I454" s="37"/>
      <c r="J454" s="35"/>
      <c r="K454" s="28"/>
      <c r="L454" s="28"/>
      <c r="M454" s="30"/>
      <c r="N454" s="39">
        <f t="shared" si="59"/>
        <v>0</v>
      </c>
      <c r="P454" s="4" t="str">
        <f t="shared" si="60"/>
        <v/>
      </c>
      <c r="Q454" s="4" t="str">
        <f t="shared" si="61"/>
        <v/>
      </c>
      <c r="R454" s="4" t="str">
        <f t="shared" ref="R454:R504" si="63">CONCATENATE(D454,"/",A454)</f>
        <v>/</v>
      </c>
      <c r="S454" s="4" t="str">
        <f t="shared" ref="S454:S504" si="64">IF(B454="","",LEFT(B454,3))</f>
        <v/>
      </c>
      <c r="T454" s="4" t="str">
        <f t="shared" si="62"/>
        <v/>
      </c>
    </row>
    <row r="455" spans="1:20" x14ac:dyDescent="0.35">
      <c r="A455" s="53"/>
      <c r="B455" s="56"/>
      <c r="C455" s="59"/>
      <c r="D455" s="65" t="str">
        <f t="shared" si="57"/>
        <v/>
      </c>
      <c r="E455" s="63" t="str">
        <f>IF(OR(C455="",A455=""),"",IF(A455&lt;Vbld!$G$7,IF(VALUE(RIGHT(T455,2))&lt;50,66,86),INDEX(EC!$C$2:$C$739,MATCH(C455,EC,0))))</f>
        <v/>
      </c>
      <c r="F455" s="32" t="str">
        <f t="shared" si="58"/>
        <v/>
      </c>
      <c r="G455" s="37"/>
      <c r="H455" s="37"/>
      <c r="I455" s="37"/>
      <c r="J455" s="35"/>
      <c r="K455" s="28"/>
      <c r="L455" s="28"/>
      <c r="M455" s="30"/>
      <c r="N455" s="39">
        <f t="shared" si="59"/>
        <v>0</v>
      </c>
      <c r="P455" s="4" t="str">
        <f t="shared" si="60"/>
        <v/>
      </c>
      <c r="Q455" s="4" t="str">
        <f t="shared" si="61"/>
        <v/>
      </c>
      <c r="R455" s="4" t="str">
        <f t="shared" si="63"/>
        <v>/</v>
      </c>
      <c r="S455" s="4" t="str">
        <f t="shared" si="64"/>
        <v/>
      </c>
      <c r="T455" s="4" t="str">
        <f t="shared" si="62"/>
        <v/>
      </c>
    </row>
    <row r="456" spans="1:20" x14ac:dyDescent="0.35">
      <c r="A456" s="53"/>
      <c r="B456" s="56"/>
      <c r="C456" s="59"/>
      <c r="D456" s="65" t="str">
        <f t="shared" si="57"/>
        <v/>
      </c>
      <c r="E456" s="63" t="str">
        <f>IF(OR(C456="",A456=""),"",IF(A456&lt;Vbld!$G$7,IF(VALUE(RIGHT(T456,2))&lt;50,66,86),INDEX(EC!$C$2:$C$739,MATCH(C456,EC,0))))</f>
        <v/>
      </c>
      <c r="F456" s="32" t="str">
        <f t="shared" si="58"/>
        <v/>
      </c>
      <c r="G456" s="37"/>
      <c r="H456" s="37"/>
      <c r="I456" s="37"/>
      <c r="J456" s="35"/>
      <c r="K456" s="28"/>
      <c r="L456" s="28"/>
      <c r="M456" s="30"/>
      <c r="N456" s="39">
        <f t="shared" si="59"/>
        <v>0</v>
      </c>
      <c r="P456" s="4" t="str">
        <f t="shared" si="60"/>
        <v/>
      </c>
      <c r="Q456" s="4" t="str">
        <f t="shared" si="61"/>
        <v/>
      </c>
      <c r="R456" s="4" t="str">
        <f t="shared" si="63"/>
        <v>/</v>
      </c>
      <c r="S456" s="4" t="str">
        <f t="shared" si="64"/>
        <v/>
      </c>
      <c r="T456" s="4" t="str">
        <f t="shared" si="62"/>
        <v/>
      </c>
    </row>
    <row r="457" spans="1:20" x14ac:dyDescent="0.35">
      <c r="A457" s="53"/>
      <c r="B457" s="56"/>
      <c r="C457" s="59"/>
      <c r="D457" s="65" t="str">
        <f t="shared" si="57"/>
        <v/>
      </c>
      <c r="E457" s="63" t="str">
        <f>IF(OR(C457="",A457=""),"",IF(A457&lt;Vbld!$G$7,IF(VALUE(RIGHT(T457,2))&lt;50,66,86),INDEX(EC!$C$2:$C$739,MATCH(C457,EC,0))))</f>
        <v/>
      </c>
      <c r="F457" s="32" t="str">
        <f t="shared" si="58"/>
        <v/>
      </c>
      <c r="G457" s="37"/>
      <c r="H457" s="37"/>
      <c r="I457" s="37"/>
      <c r="J457" s="35"/>
      <c r="K457" s="28"/>
      <c r="L457" s="28"/>
      <c r="M457" s="30"/>
      <c r="N457" s="39">
        <f t="shared" si="59"/>
        <v>0</v>
      </c>
      <c r="P457" s="4" t="str">
        <f t="shared" si="60"/>
        <v/>
      </c>
      <c r="Q457" s="4" t="str">
        <f t="shared" si="61"/>
        <v/>
      </c>
      <c r="R457" s="4" t="str">
        <f t="shared" si="63"/>
        <v>/</v>
      </c>
      <c r="S457" s="4" t="str">
        <f t="shared" si="64"/>
        <v/>
      </c>
      <c r="T457" s="4" t="str">
        <f t="shared" si="62"/>
        <v/>
      </c>
    </row>
    <row r="458" spans="1:20" x14ac:dyDescent="0.35">
      <c r="A458" s="53"/>
      <c r="B458" s="56"/>
      <c r="C458" s="59"/>
      <c r="D458" s="65" t="str">
        <f t="shared" si="57"/>
        <v/>
      </c>
      <c r="E458" s="63" t="str">
        <f>IF(OR(C458="",A458=""),"",IF(A458&lt;Vbld!$G$7,IF(VALUE(RIGHT(T458,2))&lt;50,66,86),INDEX(EC!$C$2:$C$739,MATCH(C458,EC,0))))</f>
        <v/>
      </c>
      <c r="F458" s="32" t="str">
        <f t="shared" si="58"/>
        <v/>
      </c>
      <c r="G458" s="37"/>
      <c r="H458" s="37"/>
      <c r="I458" s="37"/>
      <c r="J458" s="35"/>
      <c r="K458" s="28"/>
      <c r="L458" s="28"/>
      <c r="M458" s="30"/>
      <c r="N458" s="39">
        <f t="shared" si="59"/>
        <v>0</v>
      </c>
      <c r="P458" s="4" t="str">
        <f t="shared" si="60"/>
        <v/>
      </c>
      <c r="Q458" s="4" t="str">
        <f t="shared" si="61"/>
        <v/>
      </c>
      <c r="R458" s="4" t="str">
        <f t="shared" si="63"/>
        <v>/</v>
      </c>
      <c r="S458" s="4" t="str">
        <f t="shared" si="64"/>
        <v/>
      </c>
      <c r="T458" s="4" t="str">
        <f t="shared" si="62"/>
        <v/>
      </c>
    </row>
    <row r="459" spans="1:20" x14ac:dyDescent="0.35">
      <c r="A459" s="53"/>
      <c r="B459" s="56"/>
      <c r="C459" s="59"/>
      <c r="D459" s="65" t="str">
        <f t="shared" si="57"/>
        <v/>
      </c>
      <c r="E459" s="63" t="str">
        <f>IF(OR(C459="",A459=""),"",IF(A459&lt;Vbld!$G$7,IF(VALUE(RIGHT(T459,2))&lt;50,66,86),INDEX(EC!$C$2:$C$739,MATCH(C459,EC,0))))</f>
        <v/>
      </c>
      <c r="F459" s="32" t="str">
        <f t="shared" si="58"/>
        <v/>
      </c>
      <c r="G459" s="37"/>
      <c r="H459" s="37"/>
      <c r="I459" s="37"/>
      <c r="J459" s="35"/>
      <c r="K459" s="28"/>
      <c r="L459" s="28"/>
      <c r="M459" s="30"/>
      <c r="N459" s="39">
        <f t="shared" si="59"/>
        <v>0</v>
      </c>
      <c r="P459" s="4" t="str">
        <f t="shared" si="60"/>
        <v/>
      </c>
      <c r="Q459" s="4" t="str">
        <f t="shared" si="61"/>
        <v/>
      </c>
      <c r="R459" s="4" t="str">
        <f t="shared" si="63"/>
        <v>/</v>
      </c>
      <c r="S459" s="4" t="str">
        <f t="shared" si="64"/>
        <v/>
      </c>
      <c r="T459" s="4" t="str">
        <f t="shared" si="62"/>
        <v/>
      </c>
    </row>
    <row r="460" spans="1:20" x14ac:dyDescent="0.35">
      <c r="A460" s="53"/>
      <c r="B460" s="56"/>
      <c r="C460" s="59"/>
      <c r="D460" s="65" t="str">
        <f t="shared" si="57"/>
        <v/>
      </c>
      <c r="E460" s="63" t="str">
        <f>IF(OR(C460="",A460=""),"",IF(A460&lt;Vbld!$G$7,IF(VALUE(RIGHT(T460,2))&lt;50,66,86),INDEX(EC!$C$2:$C$739,MATCH(C460,EC,0))))</f>
        <v/>
      </c>
      <c r="F460" s="32" t="str">
        <f t="shared" si="58"/>
        <v/>
      </c>
      <c r="G460" s="37"/>
      <c r="H460" s="37"/>
      <c r="I460" s="37"/>
      <c r="J460" s="35"/>
      <c r="K460" s="28"/>
      <c r="L460" s="28"/>
      <c r="M460" s="30"/>
      <c r="N460" s="39">
        <f t="shared" si="59"/>
        <v>0</v>
      </c>
      <c r="P460" s="4" t="str">
        <f t="shared" si="60"/>
        <v/>
      </c>
      <c r="Q460" s="4" t="str">
        <f t="shared" si="61"/>
        <v/>
      </c>
      <c r="R460" s="4" t="str">
        <f t="shared" si="63"/>
        <v>/</v>
      </c>
      <c r="S460" s="4" t="str">
        <f t="shared" si="64"/>
        <v/>
      </c>
      <c r="T460" s="4" t="str">
        <f t="shared" si="62"/>
        <v/>
      </c>
    </row>
    <row r="461" spans="1:20" x14ac:dyDescent="0.35">
      <c r="A461" s="53"/>
      <c r="B461" s="56"/>
      <c r="C461" s="59"/>
      <c r="D461" s="65" t="str">
        <f t="shared" si="57"/>
        <v/>
      </c>
      <c r="E461" s="63" t="str">
        <f>IF(OR(C461="",A461=""),"",IF(A461&lt;Vbld!$G$7,IF(VALUE(RIGHT(T461,2))&lt;50,66,86),INDEX(EC!$C$2:$C$739,MATCH(C461,EC,0))))</f>
        <v/>
      </c>
      <c r="F461" s="32" t="str">
        <f t="shared" si="58"/>
        <v/>
      </c>
      <c r="G461" s="37"/>
      <c r="H461" s="37"/>
      <c r="I461" s="37"/>
      <c r="J461" s="35"/>
      <c r="K461" s="28"/>
      <c r="L461" s="28"/>
      <c r="M461" s="30"/>
      <c r="N461" s="39">
        <f t="shared" si="59"/>
        <v>0</v>
      </c>
      <c r="P461" s="4" t="str">
        <f t="shared" si="60"/>
        <v/>
      </c>
      <c r="Q461" s="4" t="str">
        <f t="shared" si="61"/>
        <v/>
      </c>
      <c r="R461" s="4" t="str">
        <f t="shared" si="63"/>
        <v>/</v>
      </c>
      <c r="S461" s="4" t="str">
        <f t="shared" si="64"/>
        <v/>
      </c>
      <c r="T461" s="4" t="str">
        <f t="shared" si="62"/>
        <v/>
      </c>
    </row>
    <row r="462" spans="1:20" x14ac:dyDescent="0.35">
      <c r="A462" s="53"/>
      <c r="B462" s="56"/>
      <c r="C462" s="59"/>
      <c r="D462" s="65" t="str">
        <f t="shared" si="57"/>
        <v/>
      </c>
      <c r="E462" s="63" t="str">
        <f>IF(OR(C462="",A462=""),"",IF(A462&lt;Vbld!$G$7,IF(VALUE(RIGHT(T462,2))&lt;50,66,86),INDEX(EC!$C$2:$C$739,MATCH(C462,EC,0))))</f>
        <v/>
      </c>
      <c r="F462" s="32" t="str">
        <f t="shared" si="58"/>
        <v/>
      </c>
      <c r="G462" s="37"/>
      <c r="H462" s="37"/>
      <c r="I462" s="37"/>
      <c r="J462" s="35"/>
      <c r="K462" s="28"/>
      <c r="L462" s="28"/>
      <c r="M462" s="30"/>
      <c r="N462" s="39">
        <f t="shared" si="59"/>
        <v>0</v>
      </c>
      <c r="P462" s="4" t="str">
        <f t="shared" si="60"/>
        <v/>
      </c>
      <c r="Q462" s="4" t="str">
        <f t="shared" si="61"/>
        <v/>
      </c>
      <c r="R462" s="4" t="str">
        <f t="shared" si="63"/>
        <v>/</v>
      </c>
      <c r="S462" s="4" t="str">
        <f t="shared" si="64"/>
        <v/>
      </c>
      <c r="T462" s="4" t="str">
        <f t="shared" si="62"/>
        <v/>
      </c>
    </row>
    <row r="463" spans="1:20" x14ac:dyDescent="0.35">
      <c r="A463" s="53"/>
      <c r="B463" s="56"/>
      <c r="C463" s="59"/>
      <c r="D463" s="65" t="str">
        <f t="shared" si="57"/>
        <v/>
      </c>
      <c r="E463" s="63" t="str">
        <f>IF(OR(C463="",A463=""),"",IF(A463&lt;Vbld!$G$7,IF(VALUE(RIGHT(T463,2))&lt;50,66,86),INDEX(EC!$C$2:$C$739,MATCH(C463,EC,0))))</f>
        <v/>
      </c>
      <c r="F463" s="32" t="str">
        <f t="shared" si="58"/>
        <v/>
      </c>
      <c r="G463" s="37"/>
      <c r="H463" s="37"/>
      <c r="I463" s="37"/>
      <c r="J463" s="35"/>
      <c r="K463" s="28"/>
      <c r="L463" s="28"/>
      <c r="M463" s="30"/>
      <c r="N463" s="39">
        <f t="shared" si="59"/>
        <v>0</v>
      </c>
      <c r="P463" s="4" t="str">
        <f t="shared" si="60"/>
        <v/>
      </c>
      <c r="Q463" s="4" t="str">
        <f t="shared" si="61"/>
        <v/>
      </c>
      <c r="R463" s="4" t="str">
        <f t="shared" si="63"/>
        <v>/</v>
      </c>
      <c r="S463" s="4" t="str">
        <f t="shared" si="64"/>
        <v/>
      </c>
      <c r="T463" s="4" t="str">
        <f t="shared" si="62"/>
        <v/>
      </c>
    </row>
    <row r="464" spans="1:20" x14ac:dyDescent="0.35">
      <c r="A464" s="53"/>
      <c r="B464" s="56"/>
      <c r="C464" s="59"/>
      <c r="D464" s="65" t="str">
        <f t="shared" si="57"/>
        <v/>
      </c>
      <c r="E464" s="63" t="str">
        <f>IF(OR(C464="",A464=""),"",IF(A464&lt;Vbld!$G$7,IF(VALUE(RIGHT(T464,2))&lt;50,66,86),INDEX(EC!$C$2:$C$739,MATCH(C464,EC,0))))</f>
        <v/>
      </c>
      <c r="F464" s="32" t="str">
        <f t="shared" si="58"/>
        <v/>
      </c>
      <c r="G464" s="37"/>
      <c r="H464" s="37"/>
      <c r="I464" s="37"/>
      <c r="J464" s="35"/>
      <c r="K464" s="28"/>
      <c r="L464" s="28"/>
      <c r="M464" s="30"/>
      <c r="N464" s="39">
        <f t="shared" si="59"/>
        <v>0</v>
      </c>
      <c r="P464" s="4" t="str">
        <f t="shared" si="60"/>
        <v/>
      </c>
      <c r="Q464" s="4" t="str">
        <f t="shared" si="61"/>
        <v/>
      </c>
      <c r="R464" s="4" t="str">
        <f t="shared" si="63"/>
        <v>/</v>
      </c>
      <c r="S464" s="4" t="str">
        <f t="shared" si="64"/>
        <v/>
      </c>
      <c r="T464" s="4" t="str">
        <f t="shared" si="62"/>
        <v/>
      </c>
    </row>
    <row r="465" spans="1:20" x14ac:dyDescent="0.35">
      <c r="A465" s="53"/>
      <c r="B465" s="56"/>
      <c r="C465" s="59"/>
      <c r="D465" s="65" t="str">
        <f t="shared" si="57"/>
        <v/>
      </c>
      <c r="E465" s="63" t="str">
        <f>IF(OR(C465="",A465=""),"",IF(A465&lt;Vbld!$G$7,IF(VALUE(RIGHT(T465,2))&lt;50,66,86),INDEX(EC!$C$2:$C$739,MATCH(C465,EC,0))))</f>
        <v/>
      </c>
      <c r="F465" s="32" t="str">
        <f t="shared" si="58"/>
        <v/>
      </c>
      <c r="G465" s="37"/>
      <c r="H465" s="37"/>
      <c r="I465" s="37"/>
      <c r="J465" s="35"/>
      <c r="K465" s="28"/>
      <c r="L465" s="28"/>
      <c r="M465" s="30"/>
      <c r="N465" s="39">
        <f t="shared" si="59"/>
        <v>0</v>
      </c>
      <c r="P465" s="4" t="str">
        <f t="shared" si="60"/>
        <v/>
      </c>
      <c r="Q465" s="4" t="str">
        <f t="shared" si="61"/>
        <v/>
      </c>
      <c r="R465" s="4" t="str">
        <f t="shared" si="63"/>
        <v>/</v>
      </c>
      <c r="S465" s="4" t="str">
        <f t="shared" si="64"/>
        <v/>
      </c>
      <c r="T465" s="4" t="str">
        <f t="shared" si="62"/>
        <v/>
      </c>
    </row>
    <row r="466" spans="1:20" x14ac:dyDescent="0.35">
      <c r="A466" s="53"/>
      <c r="B466" s="56"/>
      <c r="C466" s="59"/>
      <c r="D466" s="65" t="str">
        <f t="shared" si="57"/>
        <v/>
      </c>
      <c r="E466" s="63" t="str">
        <f>IF(OR(C466="",A466=""),"",IF(A466&lt;Vbld!$G$7,IF(VALUE(RIGHT(T466,2))&lt;50,66,86),INDEX(EC!$C$2:$C$739,MATCH(C466,EC,0))))</f>
        <v/>
      </c>
      <c r="F466" s="32" t="str">
        <f t="shared" si="58"/>
        <v/>
      </c>
      <c r="G466" s="37"/>
      <c r="H466" s="37"/>
      <c r="I466" s="37"/>
      <c r="J466" s="35"/>
      <c r="K466" s="28"/>
      <c r="L466" s="28"/>
      <c r="M466" s="30"/>
      <c r="N466" s="39">
        <f t="shared" si="59"/>
        <v>0</v>
      </c>
      <c r="P466" s="4" t="str">
        <f t="shared" si="60"/>
        <v/>
      </c>
      <c r="Q466" s="4" t="str">
        <f t="shared" si="61"/>
        <v/>
      </c>
      <c r="R466" s="4" t="str">
        <f t="shared" si="63"/>
        <v>/</v>
      </c>
      <c r="S466" s="4" t="str">
        <f t="shared" si="64"/>
        <v/>
      </c>
      <c r="T466" s="4" t="str">
        <f t="shared" si="62"/>
        <v/>
      </c>
    </row>
    <row r="467" spans="1:20" x14ac:dyDescent="0.35">
      <c r="A467" s="53"/>
      <c r="B467" s="56"/>
      <c r="C467" s="59"/>
      <c r="D467" s="65" t="str">
        <f t="shared" si="57"/>
        <v/>
      </c>
      <c r="E467" s="63" t="str">
        <f>IF(OR(C467="",A467=""),"",IF(A467&lt;Vbld!$G$7,IF(VALUE(RIGHT(T467,2))&lt;50,66,86),INDEX(EC!$C$2:$C$739,MATCH(C467,EC,0))))</f>
        <v/>
      </c>
      <c r="F467" s="32" t="str">
        <f t="shared" si="58"/>
        <v/>
      </c>
      <c r="G467" s="37"/>
      <c r="H467" s="37"/>
      <c r="I467" s="37"/>
      <c r="J467" s="35"/>
      <c r="K467" s="28"/>
      <c r="L467" s="28"/>
      <c r="M467" s="30"/>
      <c r="N467" s="39">
        <f t="shared" si="59"/>
        <v>0</v>
      </c>
      <c r="P467" s="4" t="str">
        <f t="shared" si="60"/>
        <v/>
      </c>
      <c r="Q467" s="4" t="str">
        <f t="shared" si="61"/>
        <v/>
      </c>
      <c r="R467" s="4" t="str">
        <f t="shared" si="63"/>
        <v>/</v>
      </c>
      <c r="S467" s="4" t="str">
        <f t="shared" si="64"/>
        <v/>
      </c>
      <c r="T467" s="4" t="str">
        <f t="shared" si="62"/>
        <v/>
      </c>
    </row>
    <row r="468" spans="1:20" x14ac:dyDescent="0.35">
      <c r="A468" s="53"/>
      <c r="B468" s="56"/>
      <c r="C468" s="59"/>
      <c r="D468" s="65" t="str">
        <f t="shared" si="57"/>
        <v/>
      </c>
      <c r="E468" s="63" t="str">
        <f>IF(OR(C468="",A468=""),"",IF(A468&lt;Vbld!$G$7,IF(VALUE(RIGHT(T468,2))&lt;50,66,86),INDEX(EC!$C$2:$C$739,MATCH(C468,EC,0))))</f>
        <v/>
      </c>
      <c r="F468" s="32" t="str">
        <f t="shared" si="58"/>
        <v/>
      </c>
      <c r="G468" s="37"/>
      <c r="H468" s="37"/>
      <c r="I468" s="37"/>
      <c r="J468" s="35"/>
      <c r="K468" s="28"/>
      <c r="L468" s="28"/>
      <c r="M468" s="30"/>
      <c r="N468" s="39">
        <f t="shared" si="59"/>
        <v>0</v>
      </c>
      <c r="P468" s="4" t="str">
        <f t="shared" si="60"/>
        <v/>
      </c>
      <c r="Q468" s="4" t="str">
        <f t="shared" si="61"/>
        <v/>
      </c>
      <c r="R468" s="4" t="str">
        <f t="shared" si="63"/>
        <v>/</v>
      </c>
      <c r="S468" s="4" t="str">
        <f t="shared" si="64"/>
        <v/>
      </c>
      <c r="T468" s="4" t="str">
        <f t="shared" si="62"/>
        <v/>
      </c>
    </row>
    <row r="469" spans="1:20" x14ac:dyDescent="0.35">
      <c r="A469" s="53"/>
      <c r="B469" s="56"/>
      <c r="C469" s="59"/>
      <c r="D469" s="65" t="str">
        <f t="shared" si="57"/>
        <v/>
      </c>
      <c r="E469" s="63" t="str">
        <f>IF(OR(C469="",A469=""),"",IF(A469&lt;Vbld!$G$7,IF(VALUE(RIGHT(T469,2))&lt;50,66,86),INDEX(EC!$C$2:$C$739,MATCH(C469,EC,0))))</f>
        <v/>
      </c>
      <c r="F469" s="32" t="str">
        <f t="shared" si="58"/>
        <v/>
      </c>
      <c r="G469" s="37"/>
      <c r="H469" s="37"/>
      <c r="I469" s="37"/>
      <c r="J469" s="35"/>
      <c r="K469" s="28"/>
      <c r="L469" s="28"/>
      <c r="M469" s="30"/>
      <c r="N469" s="39">
        <f t="shared" si="59"/>
        <v>0</v>
      </c>
      <c r="P469" s="4" t="str">
        <f t="shared" si="60"/>
        <v/>
      </c>
      <c r="Q469" s="4" t="str">
        <f t="shared" si="61"/>
        <v/>
      </c>
      <c r="R469" s="4" t="str">
        <f t="shared" si="63"/>
        <v>/</v>
      </c>
      <c r="S469" s="4" t="str">
        <f t="shared" si="64"/>
        <v/>
      </c>
      <c r="T469" s="4" t="str">
        <f t="shared" si="62"/>
        <v/>
      </c>
    </row>
    <row r="470" spans="1:20" x14ac:dyDescent="0.35">
      <c r="A470" s="53"/>
      <c r="B470" s="56"/>
      <c r="C470" s="59"/>
      <c r="D470" s="65" t="str">
        <f t="shared" si="57"/>
        <v/>
      </c>
      <c r="E470" s="63" t="str">
        <f>IF(OR(C470="",A470=""),"",IF(A470&lt;Vbld!$G$7,IF(VALUE(RIGHT(T470,2))&lt;50,66,86),INDEX(EC!$C$2:$C$739,MATCH(C470,EC,0))))</f>
        <v/>
      </c>
      <c r="F470" s="32" t="str">
        <f t="shared" si="58"/>
        <v/>
      </c>
      <c r="G470" s="37"/>
      <c r="H470" s="37"/>
      <c r="I470" s="37"/>
      <c r="J470" s="35"/>
      <c r="K470" s="28"/>
      <c r="L470" s="28"/>
      <c r="M470" s="30"/>
      <c r="N470" s="39">
        <f t="shared" si="59"/>
        <v>0</v>
      </c>
      <c r="P470" s="4" t="str">
        <f t="shared" si="60"/>
        <v/>
      </c>
      <c r="Q470" s="4" t="str">
        <f t="shared" si="61"/>
        <v/>
      </c>
      <c r="R470" s="4" t="str">
        <f t="shared" si="63"/>
        <v>/</v>
      </c>
      <c r="S470" s="4" t="str">
        <f t="shared" si="64"/>
        <v/>
      </c>
      <c r="T470" s="4" t="str">
        <f t="shared" si="62"/>
        <v/>
      </c>
    </row>
    <row r="471" spans="1:20" x14ac:dyDescent="0.35">
      <c r="A471" s="53"/>
      <c r="B471" s="56"/>
      <c r="C471" s="59"/>
      <c r="D471" s="65" t="str">
        <f t="shared" si="57"/>
        <v/>
      </c>
      <c r="E471" s="63" t="str">
        <f>IF(OR(C471="",A471=""),"",IF(A471&lt;Vbld!$G$7,IF(VALUE(RIGHT(T471,2))&lt;50,66,86),INDEX(EC!$C$2:$C$739,MATCH(C471,EC,0))))</f>
        <v/>
      </c>
      <c r="F471" s="32" t="str">
        <f t="shared" si="58"/>
        <v/>
      </c>
      <c r="G471" s="37"/>
      <c r="H471" s="37"/>
      <c r="I471" s="37"/>
      <c r="J471" s="35"/>
      <c r="K471" s="28"/>
      <c r="L471" s="28"/>
      <c r="M471" s="30"/>
      <c r="N471" s="39">
        <f t="shared" si="59"/>
        <v>0</v>
      </c>
      <c r="P471" s="4" t="str">
        <f t="shared" si="60"/>
        <v/>
      </c>
      <c r="Q471" s="4" t="str">
        <f t="shared" si="61"/>
        <v/>
      </c>
      <c r="R471" s="4" t="str">
        <f t="shared" si="63"/>
        <v>/</v>
      </c>
      <c r="S471" s="4" t="str">
        <f t="shared" si="64"/>
        <v/>
      </c>
      <c r="T471" s="4" t="str">
        <f t="shared" si="62"/>
        <v/>
      </c>
    </row>
    <row r="472" spans="1:20" x14ac:dyDescent="0.35">
      <c r="A472" s="53"/>
      <c r="B472" s="56"/>
      <c r="C472" s="59"/>
      <c r="D472" s="65" t="str">
        <f t="shared" si="57"/>
        <v/>
      </c>
      <c r="E472" s="63" t="str">
        <f>IF(OR(C472="",A472=""),"",IF(A472&lt;Vbld!$G$7,IF(VALUE(RIGHT(T472,2))&lt;50,66,86),INDEX(EC!$C$2:$C$739,MATCH(C472,EC,0))))</f>
        <v/>
      </c>
      <c r="F472" s="32" t="str">
        <f t="shared" si="58"/>
        <v/>
      </c>
      <c r="G472" s="37"/>
      <c r="H472" s="37"/>
      <c r="I472" s="37"/>
      <c r="J472" s="35"/>
      <c r="K472" s="28"/>
      <c r="L472" s="28"/>
      <c r="M472" s="30"/>
      <c r="N472" s="39">
        <f t="shared" si="59"/>
        <v>0</v>
      </c>
      <c r="P472" s="4" t="str">
        <f t="shared" si="60"/>
        <v/>
      </c>
      <c r="Q472" s="4" t="str">
        <f t="shared" si="61"/>
        <v/>
      </c>
      <c r="R472" s="4" t="str">
        <f t="shared" si="63"/>
        <v>/</v>
      </c>
      <c r="S472" s="4" t="str">
        <f t="shared" si="64"/>
        <v/>
      </c>
      <c r="T472" s="4" t="str">
        <f t="shared" si="62"/>
        <v/>
      </c>
    </row>
    <row r="473" spans="1:20" x14ac:dyDescent="0.35">
      <c r="A473" s="53"/>
      <c r="B473" s="56"/>
      <c r="C473" s="59"/>
      <c r="D473" s="65" t="str">
        <f t="shared" si="57"/>
        <v/>
      </c>
      <c r="E473" s="63" t="str">
        <f>IF(OR(C473="",A473=""),"",IF(A473&lt;Vbld!$G$7,IF(VALUE(RIGHT(T473,2))&lt;50,66,86),INDEX(EC!$C$2:$C$739,MATCH(C473,EC,0))))</f>
        <v/>
      </c>
      <c r="F473" s="32" t="str">
        <f t="shared" si="58"/>
        <v/>
      </c>
      <c r="G473" s="37"/>
      <c r="H473" s="37"/>
      <c r="I473" s="37"/>
      <c r="J473" s="35"/>
      <c r="K473" s="28"/>
      <c r="L473" s="28"/>
      <c r="M473" s="30"/>
      <c r="N473" s="39">
        <f t="shared" si="59"/>
        <v>0</v>
      </c>
      <c r="P473" s="4" t="str">
        <f t="shared" si="60"/>
        <v/>
      </c>
      <c r="Q473" s="4" t="str">
        <f t="shared" si="61"/>
        <v/>
      </c>
      <c r="R473" s="4" t="str">
        <f t="shared" si="63"/>
        <v>/</v>
      </c>
      <c r="S473" s="4" t="str">
        <f t="shared" si="64"/>
        <v/>
      </c>
      <c r="T473" s="4" t="str">
        <f t="shared" si="62"/>
        <v/>
      </c>
    </row>
    <row r="474" spans="1:20" x14ac:dyDescent="0.35">
      <c r="A474" s="53"/>
      <c r="B474" s="56"/>
      <c r="C474" s="59"/>
      <c r="D474" s="65" t="str">
        <f t="shared" si="57"/>
        <v/>
      </c>
      <c r="E474" s="63" t="str">
        <f>IF(OR(C474="",A474=""),"",IF(A474&lt;Vbld!$G$7,IF(VALUE(RIGHT(T474,2))&lt;50,66,86),INDEX(EC!$C$2:$C$739,MATCH(C474,EC,0))))</f>
        <v/>
      </c>
      <c r="F474" s="32" t="str">
        <f t="shared" si="58"/>
        <v/>
      </c>
      <c r="G474" s="37"/>
      <c r="H474" s="37"/>
      <c r="I474" s="37"/>
      <c r="J474" s="35"/>
      <c r="K474" s="28"/>
      <c r="L474" s="28"/>
      <c r="M474" s="30"/>
      <c r="N474" s="39">
        <f t="shared" si="59"/>
        <v>0</v>
      </c>
      <c r="P474" s="4" t="str">
        <f t="shared" si="60"/>
        <v/>
      </c>
      <c r="Q474" s="4" t="str">
        <f t="shared" si="61"/>
        <v/>
      </c>
      <c r="R474" s="4" t="str">
        <f t="shared" si="63"/>
        <v>/</v>
      </c>
      <c r="S474" s="4" t="str">
        <f t="shared" si="64"/>
        <v/>
      </c>
      <c r="T474" s="4" t="str">
        <f t="shared" si="62"/>
        <v/>
      </c>
    </row>
    <row r="475" spans="1:20" x14ac:dyDescent="0.35">
      <c r="A475" s="53"/>
      <c r="B475" s="56"/>
      <c r="C475" s="59"/>
      <c r="D475" s="65" t="str">
        <f t="shared" si="57"/>
        <v/>
      </c>
      <c r="E475" s="63" t="str">
        <f>IF(OR(C475="",A475=""),"",IF(A475&lt;Vbld!$G$7,IF(VALUE(RIGHT(T475,2))&lt;50,66,86),INDEX(EC!$C$2:$C$739,MATCH(C475,EC,0))))</f>
        <v/>
      </c>
      <c r="F475" s="32" t="str">
        <f t="shared" si="58"/>
        <v/>
      </c>
      <c r="G475" s="37"/>
      <c r="H475" s="37"/>
      <c r="I475" s="37"/>
      <c r="J475" s="35"/>
      <c r="K475" s="28"/>
      <c r="L475" s="28"/>
      <c r="M475" s="30"/>
      <c r="N475" s="39">
        <f t="shared" si="59"/>
        <v>0</v>
      </c>
      <c r="P475" s="4" t="str">
        <f t="shared" si="60"/>
        <v/>
      </c>
      <c r="Q475" s="4" t="str">
        <f t="shared" si="61"/>
        <v/>
      </c>
      <c r="R475" s="4" t="str">
        <f t="shared" si="63"/>
        <v>/</v>
      </c>
      <c r="S475" s="4" t="str">
        <f t="shared" si="64"/>
        <v/>
      </c>
      <c r="T475" s="4" t="str">
        <f t="shared" si="62"/>
        <v/>
      </c>
    </row>
    <row r="476" spans="1:20" x14ac:dyDescent="0.35">
      <c r="A476" s="53"/>
      <c r="B476" s="56"/>
      <c r="C476" s="59"/>
      <c r="D476" s="65" t="str">
        <f t="shared" si="57"/>
        <v/>
      </c>
      <c r="E476" s="63" t="str">
        <f>IF(OR(C476="",A476=""),"",IF(A476&lt;Vbld!$G$7,IF(VALUE(RIGHT(T476,2))&lt;50,66,86),INDEX(EC!$C$2:$C$739,MATCH(C476,EC,0))))</f>
        <v/>
      </c>
      <c r="F476" s="32" t="str">
        <f t="shared" si="58"/>
        <v/>
      </c>
      <c r="G476" s="37"/>
      <c r="H476" s="37"/>
      <c r="I476" s="37"/>
      <c r="J476" s="35"/>
      <c r="K476" s="28"/>
      <c r="L476" s="28"/>
      <c r="M476" s="30"/>
      <c r="N476" s="39">
        <f t="shared" si="59"/>
        <v>0</v>
      </c>
      <c r="P476" s="4" t="str">
        <f t="shared" si="60"/>
        <v/>
      </c>
      <c r="Q476" s="4" t="str">
        <f t="shared" si="61"/>
        <v/>
      </c>
      <c r="R476" s="4" t="str">
        <f t="shared" si="63"/>
        <v>/</v>
      </c>
      <c r="S476" s="4" t="str">
        <f t="shared" si="64"/>
        <v/>
      </c>
      <c r="T476" s="4" t="str">
        <f t="shared" si="62"/>
        <v/>
      </c>
    </row>
    <row r="477" spans="1:20" x14ac:dyDescent="0.35">
      <c r="A477" s="53"/>
      <c r="B477" s="56"/>
      <c r="C477" s="59"/>
      <c r="D477" s="65" t="str">
        <f t="shared" si="57"/>
        <v/>
      </c>
      <c r="E477" s="63" t="str">
        <f>IF(OR(C477="",A477=""),"",IF(A477&lt;Vbld!$G$7,IF(VALUE(RIGHT(T477,2))&lt;50,66,86),INDEX(EC!$C$2:$C$739,MATCH(C477,EC,0))))</f>
        <v/>
      </c>
      <c r="F477" s="32" t="str">
        <f t="shared" si="58"/>
        <v/>
      </c>
      <c r="G477" s="37"/>
      <c r="H477" s="37"/>
      <c r="I477" s="37"/>
      <c r="J477" s="35"/>
      <c r="K477" s="28"/>
      <c r="L477" s="28"/>
      <c r="M477" s="30"/>
      <c r="N477" s="39">
        <f t="shared" si="59"/>
        <v>0</v>
      </c>
      <c r="P477" s="4" t="str">
        <f t="shared" si="60"/>
        <v/>
      </c>
      <c r="Q477" s="4" t="str">
        <f t="shared" si="61"/>
        <v/>
      </c>
      <c r="R477" s="4" t="str">
        <f t="shared" si="63"/>
        <v>/</v>
      </c>
      <c r="S477" s="4" t="str">
        <f t="shared" si="64"/>
        <v/>
      </c>
      <c r="T477" s="4" t="str">
        <f t="shared" si="62"/>
        <v/>
      </c>
    </row>
    <row r="478" spans="1:20" x14ac:dyDescent="0.35">
      <c r="A478" s="53"/>
      <c r="B478" s="56"/>
      <c r="C478" s="59"/>
      <c r="D478" s="65" t="str">
        <f t="shared" si="57"/>
        <v/>
      </c>
      <c r="E478" s="63" t="str">
        <f>IF(OR(C478="",A478=""),"",IF(A478&lt;Vbld!$G$7,IF(VALUE(RIGHT(T478,2))&lt;50,66,86),INDEX(EC!$C$2:$C$739,MATCH(C478,EC,0))))</f>
        <v/>
      </c>
      <c r="F478" s="32" t="str">
        <f t="shared" si="58"/>
        <v/>
      </c>
      <c r="G478" s="37"/>
      <c r="H478" s="37"/>
      <c r="I478" s="37"/>
      <c r="J478" s="35"/>
      <c r="K478" s="28"/>
      <c r="L478" s="28"/>
      <c r="M478" s="30"/>
      <c r="N478" s="39">
        <f t="shared" si="59"/>
        <v>0</v>
      </c>
      <c r="P478" s="4" t="str">
        <f t="shared" si="60"/>
        <v/>
      </c>
      <c r="Q478" s="4" t="str">
        <f t="shared" si="61"/>
        <v/>
      </c>
      <c r="R478" s="4" t="str">
        <f t="shared" si="63"/>
        <v>/</v>
      </c>
      <c r="S478" s="4" t="str">
        <f t="shared" si="64"/>
        <v/>
      </c>
      <c r="T478" s="4" t="str">
        <f t="shared" si="62"/>
        <v/>
      </c>
    </row>
    <row r="479" spans="1:20" x14ac:dyDescent="0.35">
      <c r="A479" s="53"/>
      <c r="B479" s="56"/>
      <c r="C479" s="59"/>
      <c r="D479" s="65" t="str">
        <f t="shared" si="57"/>
        <v/>
      </c>
      <c r="E479" s="63" t="str">
        <f>IF(OR(C479="",A479=""),"",IF(A479&lt;Vbld!$G$7,IF(VALUE(RIGHT(T479,2))&lt;50,66,86),INDEX(EC!$C$2:$C$739,MATCH(C479,EC,0))))</f>
        <v/>
      </c>
      <c r="F479" s="32" t="str">
        <f t="shared" si="58"/>
        <v/>
      </c>
      <c r="G479" s="37"/>
      <c r="H479" s="37"/>
      <c r="I479" s="37"/>
      <c r="J479" s="35"/>
      <c r="K479" s="28"/>
      <c r="L479" s="28"/>
      <c r="M479" s="30"/>
      <c r="N479" s="39">
        <f t="shared" si="59"/>
        <v>0</v>
      </c>
      <c r="P479" s="4" t="str">
        <f t="shared" si="60"/>
        <v/>
      </c>
      <c r="Q479" s="4" t="str">
        <f t="shared" si="61"/>
        <v/>
      </c>
      <c r="R479" s="4" t="str">
        <f t="shared" si="63"/>
        <v>/</v>
      </c>
      <c r="S479" s="4" t="str">
        <f t="shared" si="64"/>
        <v/>
      </c>
      <c r="T479" s="4" t="str">
        <f t="shared" si="62"/>
        <v/>
      </c>
    </row>
    <row r="480" spans="1:20" x14ac:dyDescent="0.35">
      <c r="A480" s="53"/>
      <c r="B480" s="56"/>
      <c r="C480" s="59"/>
      <c r="D480" s="65" t="str">
        <f t="shared" si="57"/>
        <v/>
      </c>
      <c r="E480" s="63" t="str">
        <f>IF(OR(C480="",A480=""),"",IF(A480&lt;Vbld!$G$7,IF(VALUE(RIGHT(T480,2))&lt;50,66,86),INDEX(EC!$C$2:$C$739,MATCH(C480,EC,0))))</f>
        <v/>
      </c>
      <c r="F480" s="32" t="str">
        <f t="shared" si="58"/>
        <v/>
      </c>
      <c r="G480" s="37"/>
      <c r="H480" s="37"/>
      <c r="I480" s="37"/>
      <c r="J480" s="35"/>
      <c r="K480" s="28"/>
      <c r="L480" s="28"/>
      <c r="M480" s="30"/>
      <c r="N480" s="39">
        <f t="shared" si="59"/>
        <v>0</v>
      </c>
      <c r="P480" s="4" t="str">
        <f t="shared" si="60"/>
        <v/>
      </c>
      <c r="Q480" s="4" t="str">
        <f t="shared" si="61"/>
        <v/>
      </c>
      <c r="R480" s="4" t="str">
        <f t="shared" si="63"/>
        <v>/</v>
      </c>
      <c r="S480" s="4" t="str">
        <f t="shared" si="64"/>
        <v/>
      </c>
      <c r="T480" s="4" t="str">
        <f t="shared" si="62"/>
        <v/>
      </c>
    </row>
    <row r="481" spans="1:20" x14ac:dyDescent="0.35">
      <c r="A481" s="53"/>
      <c r="B481" s="56"/>
      <c r="C481" s="59"/>
      <c r="D481" s="65" t="str">
        <f t="shared" si="57"/>
        <v/>
      </c>
      <c r="E481" s="63" t="str">
        <f>IF(OR(C481="",A481=""),"",IF(A481&lt;Vbld!$G$7,IF(VALUE(RIGHT(T481,2))&lt;50,66,86),INDEX(EC!$C$2:$C$739,MATCH(C481,EC,0))))</f>
        <v/>
      </c>
      <c r="F481" s="32" t="str">
        <f t="shared" si="58"/>
        <v/>
      </c>
      <c r="G481" s="37"/>
      <c r="H481" s="37"/>
      <c r="I481" s="37"/>
      <c r="J481" s="35"/>
      <c r="K481" s="28"/>
      <c r="L481" s="28"/>
      <c r="M481" s="30"/>
      <c r="N481" s="39">
        <f t="shared" si="59"/>
        <v>0</v>
      </c>
      <c r="P481" s="4" t="str">
        <f t="shared" si="60"/>
        <v/>
      </c>
      <c r="Q481" s="4" t="str">
        <f t="shared" si="61"/>
        <v/>
      </c>
      <c r="R481" s="4" t="str">
        <f t="shared" si="63"/>
        <v>/</v>
      </c>
      <c r="S481" s="4" t="str">
        <f t="shared" si="64"/>
        <v/>
      </c>
      <c r="T481" s="4" t="str">
        <f t="shared" si="62"/>
        <v/>
      </c>
    </row>
    <row r="482" spans="1:20" x14ac:dyDescent="0.35">
      <c r="A482" s="53"/>
      <c r="B482" s="56"/>
      <c r="C482" s="59"/>
      <c r="D482" s="65" t="str">
        <f t="shared" si="57"/>
        <v/>
      </c>
      <c r="E482" s="63" t="str">
        <f>IF(OR(C482="",A482=""),"",IF(A482&lt;Vbld!$G$7,IF(VALUE(RIGHT(T482,2))&lt;50,66,86),INDEX(EC!$C$2:$C$739,MATCH(C482,EC,0))))</f>
        <v/>
      </c>
      <c r="F482" s="32" t="str">
        <f t="shared" si="58"/>
        <v/>
      </c>
      <c r="G482" s="37"/>
      <c r="H482" s="37"/>
      <c r="I482" s="37"/>
      <c r="J482" s="35"/>
      <c r="K482" s="28"/>
      <c r="L482" s="28"/>
      <c r="M482" s="30"/>
      <c r="N482" s="39">
        <f t="shared" si="59"/>
        <v>0</v>
      </c>
      <c r="P482" s="4" t="str">
        <f t="shared" si="60"/>
        <v/>
      </c>
      <c r="Q482" s="4" t="str">
        <f t="shared" si="61"/>
        <v/>
      </c>
      <c r="R482" s="4" t="str">
        <f t="shared" si="63"/>
        <v>/</v>
      </c>
      <c r="S482" s="4" t="str">
        <f t="shared" si="64"/>
        <v/>
      </c>
      <c r="T482" s="4" t="str">
        <f t="shared" si="62"/>
        <v/>
      </c>
    </row>
    <row r="483" spans="1:20" x14ac:dyDescent="0.35">
      <c r="A483" s="53"/>
      <c r="B483" s="56"/>
      <c r="C483" s="59"/>
      <c r="D483" s="65" t="str">
        <f t="shared" si="57"/>
        <v/>
      </c>
      <c r="E483" s="63" t="str">
        <f>IF(OR(C483="",A483=""),"",IF(A483&lt;Vbld!$G$7,IF(VALUE(RIGHT(T483,2))&lt;50,66,86),INDEX(EC!$C$2:$C$739,MATCH(C483,EC,0))))</f>
        <v/>
      </c>
      <c r="F483" s="32" t="str">
        <f t="shared" si="58"/>
        <v/>
      </c>
      <c r="G483" s="37"/>
      <c r="H483" s="37"/>
      <c r="I483" s="37"/>
      <c r="J483" s="35"/>
      <c r="K483" s="28"/>
      <c r="L483" s="28"/>
      <c r="M483" s="30"/>
      <c r="N483" s="39">
        <f t="shared" si="59"/>
        <v>0</v>
      </c>
      <c r="P483" s="4" t="str">
        <f t="shared" si="60"/>
        <v/>
      </c>
      <c r="Q483" s="4" t="str">
        <f t="shared" si="61"/>
        <v/>
      </c>
      <c r="R483" s="4" t="str">
        <f t="shared" si="63"/>
        <v>/</v>
      </c>
      <c r="S483" s="4" t="str">
        <f t="shared" si="64"/>
        <v/>
      </c>
      <c r="T483" s="4" t="str">
        <f t="shared" si="62"/>
        <v/>
      </c>
    </row>
    <row r="484" spans="1:20" x14ac:dyDescent="0.35">
      <c r="A484" s="53"/>
      <c r="B484" s="56"/>
      <c r="C484" s="59"/>
      <c r="D484" s="65" t="str">
        <f t="shared" si="57"/>
        <v/>
      </c>
      <c r="E484" s="63" t="str">
        <f>IF(OR(C484="",A484=""),"",IF(A484&lt;Vbld!$G$7,IF(VALUE(RIGHT(T484,2))&lt;50,66,86),INDEX(EC!$C$2:$C$739,MATCH(C484,EC,0))))</f>
        <v/>
      </c>
      <c r="F484" s="32" t="str">
        <f t="shared" si="58"/>
        <v/>
      </c>
      <c r="G484" s="37"/>
      <c r="H484" s="37"/>
      <c r="I484" s="37"/>
      <c r="J484" s="35"/>
      <c r="K484" s="28"/>
      <c r="L484" s="28"/>
      <c r="M484" s="30"/>
      <c r="N484" s="39">
        <f t="shared" si="59"/>
        <v>0</v>
      </c>
      <c r="P484" s="4" t="str">
        <f t="shared" si="60"/>
        <v/>
      </c>
      <c r="Q484" s="4" t="str">
        <f t="shared" si="61"/>
        <v/>
      </c>
      <c r="R484" s="4" t="str">
        <f t="shared" si="63"/>
        <v>/</v>
      </c>
      <c r="S484" s="4" t="str">
        <f t="shared" si="64"/>
        <v/>
      </c>
      <c r="T484" s="4" t="str">
        <f t="shared" si="62"/>
        <v/>
      </c>
    </row>
    <row r="485" spans="1:20" x14ac:dyDescent="0.35">
      <c r="A485" s="53"/>
      <c r="B485" s="56"/>
      <c r="C485" s="59"/>
      <c r="D485" s="65" t="str">
        <f t="shared" si="57"/>
        <v/>
      </c>
      <c r="E485" s="63" t="str">
        <f>IF(OR(C485="",A485=""),"",IF(A485&lt;Vbld!$G$7,IF(VALUE(RIGHT(T485,2))&lt;50,66,86),INDEX(EC!$C$2:$C$739,MATCH(C485,EC,0))))</f>
        <v/>
      </c>
      <c r="F485" s="32" t="str">
        <f t="shared" ref="F485:F504" si="65">IF(C485="","",INDEX(OmEC,MATCH(C485,EC,0)))</f>
        <v/>
      </c>
      <c r="G485" s="37"/>
      <c r="H485" s="37"/>
      <c r="I485" s="37"/>
      <c r="J485" s="35"/>
      <c r="K485" s="28"/>
      <c r="L485" s="28"/>
      <c r="M485" s="30"/>
      <c r="N485" s="39">
        <f t="shared" si="59"/>
        <v>0</v>
      </c>
      <c r="P485" s="4" t="str">
        <f t="shared" si="60"/>
        <v/>
      </c>
      <c r="Q485" s="4" t="str">
        <f t="shared" si="61"/>
        <v/>
      </c>
      <c r="R485" s="4" t="str">
        <f t="shared" si="63"/>
        <v>/</v>
      </c>
      <c r="S485" s="4" t="str">
        <f t="shared" si="64"/>
        <v/>
      </c>
      <c r="T485" s="4" t="str">
        <f t="shared" si="62"/>
        <v/>
      </c>
    </row>
    <row r="486" spans="1:20" x14ac:dyDescent="0.35">
      <c r="A486" s="53"/>
      <c r="B486" s="56"/>
      <c r="C486" s="59"/>
      <c r="D486" s="65" t="str">
        <f t="shared" si="57"/>
        <v/>
      </c>
      <c r="E486" s="63" t="str">
        <f>IF(OR(C486="",A486=""),"",IF(A486&lt;Vbld!$G$7,IF(VALUE(RIGHT(T486,2))&lt;50,66,86),INDEX(EC!$C$2:$C$739,MATCH(C486,EC,0))))</f>
        <v/>
      </c>
      <c r="F486" s="32" t="str">
        <f t="shared" si="65"/>
        <v/>
      </c>
      <c r="G486" s="37"/>
      <c r="H486" s="37"/>
      <c r="I486" s="37"/>
      <c r="J486" s="35"/>
      <c r="K486" s="28"/>
      <c r="L486" s="28"/>
      <c r="M486" s="30"/>
      <c r="N486" s="39">
        <f t="shared" si="59"/>
        <v>0</v>
      </c>
      <c r="P486" s="4" t="str">
        <f t="shared" si="60"/>
        <v/>
      </c>
      <c r="Q486" s="4" t="str">
        <f t="shared" si="61"/>
        <v/>
      </c>
      <c r="R486" s="4" t="str">
        <f t="shared" si="63"/>
        <v>/</v>
      </c>
      <c r="S486" s="4" t="str">
        <f t="shared" si="64"/>
        <v/>
      </c>
      <c r="T486" s="4" t="str">
        <f t="shared" si="62"/>
        <v/>
      </c>
    </row>
    <row r="487" spans="1:20" x14ac:dyDescent="0.35">
      <c r="A487" s="53"/>
      <c r="B487" s="56"/>
      <c r="C487" s="59"/>
      <c r="D487" s="65" t="str">
        <f t="shared" si="57"/>
        <v/>
      </c>
      <c r="E487" s="63" t="str">
        <f>IF(OR(C487="",A487=""),"",IF(A487&lt;Vbld!$G$7,IF(VALUE(RIGHT(T487,2))&lt;50,66,86),INDEX(EC!$C$2:$C$739,MATCH(C487,EC,0))))</f>
        <v/>
      </c>
      <c r="F487" s="32" t="str">
        <f t="shared" si="65"/>
        <v/>
      </c>
      <c r="G487" s="37"/>
      <c r="H487" s="37"/>
      <c r="I487" s="37"/>
      <c r="J487" s="35"/>
      <c r="K487" s="28"/>
      <c r="L487" s="28"/>
      <c r="M487" s="30"/>
      <c r="N487" s="39">
        <f t="shared" si="59"/>
        <v>0</v>
      </c>
      <c r="P487" s="4" t="str">
        <f t="shared" si="60"/>
        <v/>
      </c>
      <c r="Q487" s="4" t="str">
        <f t="shared" si="61"/>
        <v/>
      </c>
      <c r="R487" s="4" t="str">
        <f t="shared" si="63"/>
        <v>/</v>
      </c>
      <c r="S487" s="4" t="str">
        <f t="shared" si="64"/>
        <v/>
      </c>
      <c r="T487" s="4" t="str">
        <f t="shared" si="62"/>
        <v/>
      </c>
    </row>
    <row r="488" spans="1:20" x14ac:dyDescent="0.35">
      <c r="A488" s="53"/>
      <c r="B488" s="56"/>
      <c r="C488" s="59"/>
      <c r="D488" s="65" t="str">
        <f t="shared" si="57"/>
        <v/>
      </c>
      <c r="E488" s="63" t="str">
        <f>IF(OR(C488="",A488=""),"",IF(A488&lt;Vbld!$G$7,IF(VALUE(RIGHT(T488,2))&lt;50,66,86),INDEX(EC!$C$2:$C$739,MATCH(C488,EC,0))))</f>
        <v/>
      </c>
      <c r="F488" s="32" t="str">
        <f t="shared" si="65"/>
        <v/>
      </c>
      <c r="G488" s="37"/>
      <c r="H488" s="37"/>
      <c r="I488" s="37"/>
      <c r="J488" s="35"/>
      <c r="K488" s="28"/>
      <c r="L488" s="28"/>
      <c r="M488" s="30"/>
      <c r="N488" s="39">
        <f t="shared" si="59"/>
        <v>0</v>
      </c>
      <c r="P488" s="4" t="str">
        <f t="shared" si="60"/>
        <v/>
      </c>
      <c r="Q488" s="4" t="str">
        <f t="shared" si="61"/>
        <v/>
      </c>
      <c r="R488" s="4" t="str">
        <f t="shared" si="63"/>
        <v>/</v>
      </c>
      <c r="S488" s="4" t="str">
        <f t="shared" si="64"/>
        <v/>
      </c>
      <c r="T488" s="4" t="str">
        <f t="shared" si="62"/>
        <v/>
      </c>
    </row>
    <row r="489" spans="1:20" x14ac:dyDescent="0.35">
      <c r="A489" s="53"/>
      <c r="B489" s="56"/>
      <c r="C489" s="59"/>
      <c r="D489" s="65" t="str">
        <f t="shared" si="57"/>
        <v/>
      </c>
      <c r="E489" s="63" t="str">
        <f>IF(OR(C489="",A489=""),"",IF(A489&lt;Vbld!$G$7,IF(VALUE(RIGHT(T489,2))&lt;50,66,86),INDEX(EC!$C$2:$C$739,MATCH(C489,EC,0))))</f>
        <v/>
      </c>
      <c r="F489" s="32" t="str">
        <f t="shared" si="65"/>
        <v/>
      </c>
      <c r="G489" s="37"/>
      <c r="H489" s="37"/>
      <c r="I489" s="37"/>
      <c r="J489" s="35"/>
      <c r="K489" s="28"/>
      <c r="L489" s="28"/>
      <c r="M489" s="30"/>
      <c r="N489" s="39">
        <f t="shared" si="59"/>
        <v>0</v>
      </c>
      <c r="P489" s="4" t="str">
        <f t="shared" si="60"/>
        <v/>
      </c>
      <c r="Q489" s="4" t="str">
        <f t="shared" si="61"/>
        <v/>
      </c>
      <c r="R489" s="4" t="str">
        <f t="shared" si="63"/>
        <v>/</v>
      </c>
      <c r="S489" s="4" t="str">
        <f t="shared" si="64"/>
        <v/>
      </c>
      <c r="T489" s="4" t="str">
        <f t="shared" si="62"/>
        <v/>
      </c>
    </row>
    <row r="490" spans="1:20" x14ac:dyDescent="0.35">
      <c r="A490" s="53"/>
      <c r="B490" s="56"/>
      <c r="C490" s="59"/>
      <c r="D490" s="65" t="str">
        <f t="shared" si="57"/>
        <v/>
      </c>
      <c r="E490" s="63" t="str">
        <f>IF(OR(C490="",A490=""),"",IF(A490&lt;Vbld!$G$7,IF(VALUE(RIGHT(T490,2))&lt;50,66,86),INDEX(EC!$C$2:$C$739,MATCH(C490,EC,0))))</f>
        <v/>
      </c>
      <c r="F490" s="32" t="str">
        <f t="shared" si="65"/>
        <v/>
      </c>
      <c r="G490" s="37"/>
      <c r="H490" s="37"/>
      <c r="I490" s="37"/>
      <c r="J490" s="35"/>
      <c r="K490" s="28"/>
      <c r="L490" s="28"/>
      <c r="M490" s="30"/>
      <c r="N490" s="39">
        <f t="shared" si="59"/>
        <v>0</v>
      </c>
      <c r="P490" s="4" t="str">
        <f t="shared" si="60"/>
        <v/>
      </c>
      <c r="Q490" s="4" t="str">
        <f t="shared" si="61"/>
        <v/>
      </c>
      <c r="R490" s="4" t="str">
        <f t="shared" si="63"/>
        <v>/</v>
      </c>
      <c r="S490" s="4" t="str">
        <f t="shared" si="64"/>
        <v/>
      </c>
      <c r="T490" s="4" t="str">
        <f t="shared" si="62"/>
        <v/>
      </c>
    </row>
    <row r="491" spans="1:20" x14ac:dyDescent="0.35">
      <c r="A491" s="53"/>
      <c r="B491" s="56"/>
      <c r="C491" s="59"/>
      <c r="D491" s="65" t="str">
        <f t="shared" si="57"/>
        <v/>
      </c>
      <c r="E491" s="63" t="str">
        <f>IF(OR(C491="",A491=""),"",IF(A491&lt;Vbld!$G$7,IF(VALUE(RIGHT(T491,2))&lt;50,66,86),INDEX(EC!$C$2:$C$739,MATCH(C491,EC,0))))</f>
        <v/>
      </c>
      <c r="F491" s="32" t="str">
        <f t="shared" si="65"/>
        <v/>
      </c>
      <c r="G491" s="37"/>
      <c r="H491" s="37"/>
      <c r="I491" s="37"/>
      <c r="J491" s="35"/>
      <c r="K491" s="28"/>
      <c r="L491" s="28"/>
      <c r="M491" s="30"/>
      <c r="N491" s="39">
        <f t="shared" si="59"/>
        <v>0</v>
      </c>
      <c r="P491" s="4" t="str">
        <f t="shared" si="60"/>
        <v/>
      </c>
      <c r="Q491" s="4" t="str">
        <f t="shared" si="61"/>
        <v/>
      </c>
      <c r="R491" s="4" t="str">
        <f t="shared" si="63"/>
        <v>/</v>
      </c>
      <c r="S491" s="4" t="str">
        <f t="shared" si="64"/>
        <v/>
      </c>
      <c r="T491" s="4" t="str">
        <f t="shared" si="62"/>
        <v/>
      </c>
    </row>
    <row r="492" spans="1:20" x14ac:dyDescent="0.35">
      <c r="A492" s="53"/>
      <c r="B492" s="56"/>
      <c r="C492" s="59"/>
      <c r="D492" s="65" t="str">
        <f t="shared" si="57"/>
        <v/>
      </c>
      <c r="E492" s="63" t="str">
        <f>IF(OR(C492="",A492=""),"",IF(A492&lt;Vbld!$G$7,IF(VALUE(RIGHT(T492,2))&lt;50,66,86),INDEX(EC!$C$2:$C$739,MATCH(C492,EC,0))))</f>
        <v/>
      </c>
      <c r="F492" s="32" t="str">
        <f t="shared" si="65"/>
        <v/>
      </c>
      <c r="G492" s="37"/>
      <c r="H492" s="37"/>
      <c r="I492" s="37"/>
      <c r="J492" s="35"/>
      <c r="K492" s="28"/>
      <c r="L492" s="28"/>
      <c r="M492" s="30"/>
      <c r="N492" s="39">
        <f t="shared" si="59"/>
        <v>0</v>
      </c>
      <c r="P492" s="4" t="str">
        <f t="shared" si="60"/>
        <v/>
      </c>
      <c r="Q492" s="4" t="str">
        <f t="shared" si="61"/>
        <v/>
      </c>
      <c r="R492" s="4" t="str">
        <f t="shared" si="63"/>
        <v>/</v>
      </c>
      <c r="S492" s="4" t="str">
        <f t="shared" si="64"/>
        <v/>
      </c>
      <c r="T492" s="4" t="str">
        <f t="shared" si="62"/>
        <v/>
      </c>
    </row>
    <row r="493" spans="1:20" x14ac:dyDescent="0.35">
      <c r="A493" s="53"/>
      <c r="B493" s="56"/>
      <c r="C493" s="59"/>
      <c r="D493" s="65" t="str">
        <f t="shared" si="57"/>
        <v/>
      </c>
      <c r="E493" s="63" t="str">
        <f>IF(OR(C493="",A493=""),"",IF(A493&lt;Vbld!$G$7,IF(VALUE(RIGHT(T493,2))&lt;50,66,86),INDEX(EC!$C$2:$C$739,MATCH(C493,EC,0))))</f>
        <v/>
      </c>
      <c r="F493" s="32" t="str">
        <f t="shared" si="65"/>
        <v/>
      </c>
      <c r="G493" s="37"/>
      <c r="H493" s="37"/>
      <c r="I493" s="37"/>
      <c r="J493" s="35"/>
      <c r="K493" s="28"/>
      <c r="L493" s="28"/>
      <c r="M493" s="30"/>
      <c r="N493" s="39">
        <f t="shared" si="59"/>
        <v>0</v>
      </c>
      <c r="P493" s="4" t="str">
        <f t="shared" si="60"/>
        <v/>
      </c>
      <c r="Q493" s="4" t="str">
        <f t="shared" si="61"/>
        <v/>
      </c>
      <c r="R493" s="4" t="str">
        <f t="shared" si="63"/>
        <v>/</v>
      </c>
      <c r="S493" s="4" t="str">
        <f t="shared" si="64"/>
        <v/>
      </c>
      <c r="T493" s="4" t="str">
        <f t="shared" si="62"/>
        <v/>
      </c>
    </row>
    <row r="494" spans="1:20" x14ac:dyDescent="0.35">
      <c r="A494" s="53"/>
      <c r="B494" s="56"/>
      <c r="C494" s="59"/>
      <c r="D494" s="65" t="str">
        <f t="shared" si="57"/>
        <v/>
      </c>
      <c r="E494" s="63" t="str">
        <f>IF(OR(C494="",A494=""),"",IF(A494&lt;Vbld!$G$7,IF(VALUE(RIGHT(T494,2))&lt;50,66,86),INDEX(EC!$C$2:$C$739,MATCH(C494,EC,0))))</f>
        <v/>
      </c>
      <c r="F494" s="32" t="str">
        <f t="shared" si="65"/>
        <v/>
      </c>
      <c r="G494" s="37"/>
      <c r="H494" s="37"/>
      <c r="I494" s="37"/>
      <c r="J494" s="35"/>
      <c r="K494" s="28"/>
      <c r="L494" s="28"/>
      <c r="M494" s="30"/>
      <c r="N494" s="39">
        <f t="shared" si="59"/>
        <v>0</v>
      </c>
      <c r="P494" s="4" t="str">
        <f t="shared" si="60"/>
        <v/>
      </c>
      <c r="Q494" s="4" t="str">
        <f t="shared" si="61"/>
        <v/>
      </c>
      <c r="R494" s="4" t="str">
        <f t="shared" si="63"/>
        <v>/</v>
      </c>
      <c r="S494" s="4" t="str">
        <f t="shared" si="64"/>
        <v/>
      </c>
      <c r="T494" s="4" t="str">
        <f t="shared" si="62"/>
        <v/>
      </c>
    </row>
    <row r="495" spans="1:20" x14ac:dyDescent="0.35">
      <c r="A495" s="53"/>
      <c r="B495" s="56"/>
      <c r="C495" s="59"/>
      <c r="D495" s="65" t="str">
        <f t="shared" si="57"/>
        <v/>
      </c>
      <c r="E495" s="63" t="str">
        <f>IF(OR(C495="",A495=""),"",IF(A495&lt;Vbld!$G$7,IF(VALUE(RIGHT(T495,2))&lt;50,66,86),INDEX(EC!$C$2:$C$739,MATCH(C495,EC,0))))</f>
        <v/>
      </c>
      <c r="F495" s="32" t="str">
        <f t="shared" si="65"/>
        <v/>
      </c>
      <c r="G495" s="37"/>
      <c r="H495" s="37"/>
      <c r="I495" s="37"/>
      <c r="J495" s="35"/>
      <c r="K495" s="28"/>
      <c r="L495" s="28"/>
      <c r="M495" s="30"/>
      <c r="N495" s="39">
        <f t="shared" si="59"/>
        <v>0</v>
      </c>
      <c r="P495" s="4" t="str">
        <f t="shared" si="60"/>
        <v/>
      </c>
      <c r="Q495" s="4" t="str">
        <f t="shared" si="61"/>
        <v/>
      </c>
      <c r="R495" s="4" t="str">
        <f t="shared" si="63"/>
        <v>/</v>
      </c>
      <c r="S495" s="4" t="str">
        <f t="shared" si="64"/>
        <v/>
      </c>
      <c r="T495" s="4" t="str">
        <f t="shared" si="62"/>
        <v/>
      </c>
    </row>
    <row r="496" spans="1:20" x14ac:dyDescent="0.35">
      <c r="A496" s="53"/>
      <c r="B496" s="56"/>
      <c r="C496" s="59"/>
      <c r="D496" s="65" t="str">
        <f t="shared" si="57"/>
        <v/>
      </c>
      <c r="E496" s="63" t="str">
        <f>IF(OR(C496="",A496=""),"",IF(A496&lt;Vbld!$G$7,IF(VALUE(RIGHT(T496,2))&lt;50,66,86),INDEX(EC!$C$2:$C$739,MATCH(C496,EC,0))))</f>
        <v/>
      </c>
      <c r="F496" s="32" t="str">
        <f t="shared" si="65"/>
        <v/>
      </c>
      <c r="G496" s="37"/>
      <c r="H496" s="37"/>
      <c r="I496" s="37"/>
      <c r="J496" s="35"/>
      <c r="K496" s="28"/>
      <c r="L496" s="28"/>
      <c r="M496" s="30"/>
      <c r="N496" s="39">
        <f t="shared" si="59"/>
        <v>0</v>
      </c>
      <c r="P496" s="4" t="str">
        <f t="shared" si="60"/>
        <v/>
      </c>
      <c r="Q496" s="4" t="str">
        <f t="shared" si="61"/>
        <v/>
      </c>
      <c r="R496" s="4" t="str">
        <f t="shared" si="63"/>
        <v>/</v>
      </c>
      <c r="S496" s="4" t="str">
        <f t="shared" si="64"/>
        <v/>
      </c>
      <c r="T496" s="4" t="str">
        <f t="shared" si="62"/>
        <v/>
      </c>
    </row>
    <row r="497" spans="1:20" x14ac:dyDescent="0.35">
      <c r="A497" s="53"/>
      <c r="B497" s="56"/>
      <c r="C497" s="59"/>
      <c r="D497" s="65" t="str">
        <f t="shared" si="57"/>
        <v/>
      </c>
      <c r="E497" s="63" t="str">
        <f>IF(OR(C497="",A497=""),"",IF(A497&lt;Vbld!$G$7,IF(VALUE(RIGHT(T497,2))&lt;50,66,86),INDEX(EC!$C$2:$C$739,MATCH(C497,EC,0))))</f>
        <v/>
      </c>
      <c r="F497" s="32" t="str">
        <f t="shared" si="65"/>
        <v/>
      </c>
      <c r="G497" s="37"/>
      <c r="H497" s="37"/>
      <c r="I497" s="37"/>
      <c r="J497" s="35"/>
      <c r="K497" s="28"/>
      <c r="L497" s="28"/>
      <c r="M497" s="30"/>
      <c r="N497" s="39">
        <f t="shared" si="59"/>
        <v>0</v>
      </c>
      <c r="P497" s="4" t="str">
        <f t="shared" si="60"/>
        <v/>
      </c>
      <c r="Q497" s="4" t="str">
        <f t="shared" si="61"/>
        <v/>
      </c>
      <c r="R497" s="4" t="str">
        <f t="shared" si="63"/>
        <v>/</v>
      </c>
      <c r="S497" s="4" t="str">
        <f t="shared" si="64"/>
        <v/>
      </c>
      <c r="T497" s="4" t="str">
        <f t="shared" si="62"/>
        <v/>
      </c>
    </row>
    <row r="498" spans="1:20" x14ac:dyDescent="0.35">
      <c r="A498" s="53"/>
      <c r="B498" s="56"/>
      <c r="C498" s="59"/>
      <c r="D498" s="65" t="str">
        <f t="shared" si="57"/>
        <v/>
      </c>
      <c r="E498" s="63" t="str">
        <f>IF(OR(C498="",A498=""),"",IF(A498&lt;Vbld!$G$7,IF(VALUE(RIGHT(T498,2))&lt;50,66,86),INDEX(EC!$C$2:$C$739,MATCH(C498,EC,0))))</f>
        <v/>
      </c>
      <c r="F498" s="32" t="str">
        <f t="shared" si="65"/>
        <v/>
      </c>
      <c r="G498" s="37"/>
      <c r="H498" s="37"/>
      <c r="I498" s="37"/>
      <c r="J498" s="35"/>
      <c r="K498" s="28"/>
      <c r="L498" s="28"/>
      <c r="M498" s="30"/>
      <c r="N498" s="39">
        <f t="shared" si="59"/>
        <v>0</v>
      </c>
      <c r="P498" s="4" t="str">
        <f t="shared" si="60"/>
        <v/>
      </c>
      <c r="Q498" s="4" t="str">
        <f t="shared" si="61"/>
        <v/>
      </c>
      <c r="R498" s="4" t="str">
        <f t="shared" si="63"/>
        <v>/</v>
      </c>
      <c r="S498" s="4" t="str">
        <f t="shared" si="64"/>
        <v/>
      </c>
      <c r="T498" s="4" t="str">
        <f t="shared" si="62"/>
        <v/>
      </c>
    </row>
    <row r="499" spans="1:20" x14ac:dyDescent="0.35">
      <c r="A499" s="53"/>
      <c r="B499" s="56"/>
      <c r="C499" s="59"/>
      <c r="D499" s="65" t="str">
        <f t="shared" si="57"/>
        <v/>
      </c>
      <c r="E499" s="63" t="str">
        <f>IF(OR(C499="",A499=""),"",IF(A499&lt;Vbld!$G$7,IF(VALUE(RIGHT(T499,2))&lt;50,66,86),INDEX(EC!$C$2:$C$739,MATCH(C499,EC,0))))</f>
        <v/>
      </c>
      <c r="F499" s="32" t="str">
        <f t="shared" si="65"/>
        <v/>
      </c>
      <c r="G499" s="37"/>
      <c r="H499" s="37"/>
      <c r="I499" s="37"/>
      <c r="J499" s="35"/>
      <c r="K499" s="28"/>
      <c r="L499" s="28"/>
      <c r="M499" s="30"/>
      <c r="N499" s="39">
        <f t="shared" si="59"/>
        <v>0</v>
      </c>
      <c r="P499" s="4" t="str">
        <f t="shared" si="60"/>
        <v/>
      </c>
      <c r="Q499" s="4" t="str">
        <f t="shared" si="61"/>
        <v/>
      </c>
      <c r="R499" s="4" t="str">
        <f t="shared" si="63"/>
        <v>/</v>
      </c>
      <c r="S499" s="4" t="str">
        <f t="shared" si="64"/>
        <v/>
      </c>
      <c r="T499" s="4" t="str">
        <f t="shared" si="62"/>
        <v/>
      </c>
    </row>
    <row r="500" spans="1:20" x14ac:dyDescent="0.35">
      <c r="A500" s="53"/>
      <c r="B500" s="56"/>
      <c r="C500" s="59"/>
      <c r="D500" s="65" t="str">
        <f t="shared" si="57"/>
        <v/>
      </c>
      <c r="E500" s="63" t="str">
        <f>IF(OR(C500="",A500=""),"",IF(A500&lt;Vbld!$G$7,IF(VALUE(RIGHT(T500,2))&lt;50,66,86),INDEX(EC!$C$2:$C$739,MATCH(C500,EC,0))))</f>
        <v/>
      </c>
      <c r="F500" s="32" t="str">
        <f t="shared" si="65"/>
        <v/>
      </c>
      <c r="G500" s="37"/>
      <c r="H500" s="37"/>
      <c r="I500" s="37"/>
      <c r="J500" s="35"/>
      <c r="K500" s="28"/>
      <c r="L500" s="28"/>
      <c r="M500" s="30"/>
      <c r="N500" s="39">
        <f t="shared" si="59"/>
        <v>0</v>
      </c>
      <c r="P500" s="4" t="str">
        <f t="shared" si="60"/>
        <v/>
      </c>
      <c r="Q500" s="4" t="str">
        <f t="shared" si="61"/>
        <v/>
      </c>
      <c r="R500" s="4" t="str">
        <f t="shared" si="63"/>
        <v>/</v>
      </c>
      <c r="S500" s="4" t="str">
        <f t="shared" si="64"/>
        <v/>
      </c>
      <c r="T500" s="4" t="str">
        <f t="shared" si="62"/>
        <v/>
      </c>
    </row>
    <row r="501" spans="1:20" x14ac:dyDescent="0.35">
      <c r="A501" s="53"/>
      <c r="B501" s="56"/>
      <c r="C501" s="59"/>
      <c r="D501" s="65" t="str">
        <f t="shared" si="57"/>
        <v/>
      </c>
      <c r="E501" s="63" t="str">
        <f>IF(OR(C501="",A501=""),"",IF(A501&lt;Vbld!$G$7,IF(VALUE(RIGHT(T501,2))&lt;50,66,86),INDEX(EC!$C$2:$C$739,MATCH(C501,EC,0))))</f>
        <v/>
      </c>
      <c r="F501" s="32" t="str">
        <f t="shared" si="65"/>
        <v/>
      </c>
      <c r="G501" s="37"/>
      <c r="H501" s="37"/>
      <c r="I501" s="37"/>
      <c r="J501" s="35"/>
      <c r="K501" s="28"/>
      <c r="L501" s="28"/>
      <c r="M501" s="30"/>
      <c r="N501" s="39">
        <f t="shared" si="59"/>
        <v>0</v>
      </c>
      <c r="P501" s="4" t="str">
        <f t="shared" si="60"/>
        <v/>
      </c>
      <c r="Q501" s="4" t="str">
        <f t="shared" si="61"/>
        <v/>
      </c>
      <c r="R501" s="4" t="str">
        <f t="shared" si="63"/>
        <v>/</v>
      </c>
      <c r="S501" s="4" t="str">
        <f t="shared" si="64"/>
        <v/>
      </c>
      <c r="T501" s="4" t="str">
        <f t="shared" si="62"/>
        <v/>
      </c>
    </row>
    <row r="502" spans="1:20" x14ac:dyDescent="0.35">
      <c r="A502" s="53"/>
      <c r="B502" s="56"/>
      <c r="C502" s="59"/>
      <c r="D502" s="65" t="str">
        <f t="shared" si="57"/>
        <v/>
      </c>
      <c r="E502" s="63" t="str">
        <f>IF(OR(C502="",A502=""),"",IF(A502&lt;Vbld!$G$7,IF(VALUE(RIGHT(T502,2))&lt;50,66,86),INDEX(EC!$C$2:$C$739,MATCH(C502,EC,0))))</f>
        <v/>
      </c>
      <c r="F502" s="32" t="str">
        <f t="shared" si="65"/>
        <v/>
      </c>
      <c r="G502" s="37"/>
      <c r="H502" s="37"/>
      <c r="I502" s="37"/>
      <c r="J502" s="35"/>
      <c r="K502" s="28"/>
      <c r="L502" s="28"/>
      <c r="M502" s="30"/>
      <c r="N502" s="39">
        <f t="shared" si="59"/>
        <v>0</v>
      </c>
      <c r="P502" s="4" t="str">
        <f t="shared" si="60"/>
        <v/>
      </c>
      <c r="Q502" s="4" t="str">
        <f t="shared" si="61"/>
        <v/>
      </c>
      <c r="R502" s="4" t="str">
        <f t="shared" si="63"/>
        <v>/</v>
      </c>
      <c r="S502" s="4" t="str">
        <f t="shared" si="64"/>
        <v/>
      </c>
      <c r="T502" s="4" t="str">
        <f t="shared" si="62"/>
        <v/>
      </c>
    </row>
    <row r="503" spans="1:20" x14ac:dyDescent="0.35">
      <c r="A503" s="53"/>
      <c r="B503" s="56"/>
      <c r="C503" s="59"/>
      <c r="D503" s="65" t="str">
        <f t="shared" si="57"/>
        <v/>
      </c>
      <c r="E503" s="63" t="str">
        <f>IF(OR(C503="",A503=""),"",IF(A503&lt;Vbld!$G$7,IF(VALUE(RIGHT(T503,2))&lt;50,66,86),INDEX(EC!$C$2:$C$739,MATCH(C503,EC,0))))</f>
        <v/>
      </c>
      <c r="F503" s="32" t="str">
        <f t="shared" si="65"/>
        <v/>
      </c>
      <c r="G503" s="37"/>
      <c r="H503" s="37"/>
      <c r="I503" s="37"/>
      <c r="J503" s="35"/>
      <c r="K503" s="28"/>
      <c r="L503" s="28"/>
      <c r="M503" s="30"/>
      <c r="N503" s="39">
        <f t="shared" si="59"/>
        <v>0</v>
      </c>
      <c r="P503" s="4" t="str">
        <f t="shared" si="60"/>
        <v/>
      </c>
      <c r="Q503" s="4" t="str">
        <f t="shared" si="61"/>
        <v/>
      </c>
      <c r="R503" s="4" t="str">
        <f t="shared" si="63"/>
        <v>/</v>
      </c>
      <c r="S503" s="4" t="str">
        <f t="shared" si="64"/>
        <v/>
      </c>
      <c r="T503" s="4" t="str">
        <f t="shared" si="62"/>
        <v/>
      </c>
    </row>
    <row r="504" spans="1:20" ht="15" thickBot="1" x14ac:dyDescent="0.4">
      <c r="A504" s="54"/>
      <c r="B504" s="57"/>
      <c r="C504" s="60"/>
      <c r="D504" s="66" t="str">
        <f t="shared" si="57"/>
        <v/>
      </c>
      <c r="E504" s="64" t="str">
        <f>IF(OR(C504="",A504=""),"",IF(A504&lt;Vbld!$G$7,IF(VALUE(RIGHT(T504,2))&lt;50,66,86),INDEX(EC!$C$2:$C$739,MATCH(C504,EC,0))))</f>
        <v/>
      </c>
      <c r="F504" s="33" t="str">
        <f t="shared" si="65"/>
        <v/>
      </c>
      <c r="G504" s="97"/>
      <c r="H504" s="97"/>
      <c r="I504" s="97"/>
      <c r="J504" s="98"/>
      <c r="K504" s="99"/>
      <c r="L504" s="99"/>
      <c r="M504" s="100"/>
      <c r="N504" s="40">
        <f t="shared" si="59"/>
        <v>0</v>
      </c>
      <c r="P504" s="4" t="str">
        <f t="shared" si="60"/>
        <v/>
      </c>
      <c r="Q504" s="4" t="str">
        <f t="shared" si="61"/>
        <v/>
      </c>
      <c r="R504" s="4" t="str">
        <f t="shared" si="63"/>
        <v>/</v>
      </c>
      <c r="S504" s="4" t="str">
        <f t="shared" si="64"/>
        <v/>
      </c>
      <c r="T504" s="4" t="str">
        <f t="shared" si="62"/>
        <v/>
      </c>
    </row>
    <row r="505" spans="1:20" x14ac:dyDescent="0.35">
      <c r="A505" s="9"/>
    </row>
  </sheetData>
  <sheetProtection password="EEC3" sheet="1" objects="1" scenarios="1"/>
  <autoFilter ref="A4:N504"/>
  <phoneticPr fontId="0" type="noConversion"/>
  <conditionalFormatting sqref="N5:N504">
    <cfRule type="cellIs" dxfId="2" priority="1" stopIfTrue="1" operator="lessThan">
      <formula>0</formula>
    </cfRule>
  </conditionalFormatting>
  <dataValidations count="3">
    <dataValidation type="list" allowBlank="1" showInputMessage="1" showErrorMessage="1" errorTitle="Begrotingsjaar:" error="ONGELDIGE INVOER" sqref="A5:A504">
      <formula1>Jaren</formula1>
    </dataValidation>
    <dataValidation type="textLength" allowBlank="1" showInputMessage="1" showErrorMessage="1" errorTitle="Functionele code:" error="Het minimum aantal karakters is 3 en het maximaal aantal is 5." sqref="B5:B504">
      <formula1>3</formula1>
      <formula2>5</formula2>
    </dataValidation>
    <dataValidation type="list" allowBlank="1" showInputMessage="1" showErrorMessage="1" errorTitle="Economische code:" error="Onbestaande economische code" sqref="C5:C504">
      <formula1>EC</formula1>
    </dataValidation>
  </dataValidations>
  <pageMargins left="0.75" right="0.75" top="1" bottom="1" header="0.5" footer="0.5"/>
  <pageSetup paperSize="9" scale="51" fitToHeight="0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">
    <pageSetUpPr fitToPage="1"/>
  </sheetPr>
  <dimension ref="A1:T505"/>
  <sheetViews>
    <sheetView showGridLines="0" zoomScale="85" workbookViewId="0">
      <pane ySplit="4" topLeftCell="A5" activePane="bottomLeft" state="frozen"/>
      <selection pane="bottomLeft" activeCell="A5" sqref="A5"/>
    </sheetView>
  </sheetViews>
  <sheetFormatPr baseColWidth="10" defaultColWidth="9.109375" defaultRowHeight="14.4" x14ac:dyDescent="0.35"/>
  <cols>
    <col min="1" max="1" width="8.5546875" style="3" customWidth="1"/>
    <col min="2" max="2" width="12.88671875" style="3" bestFit="1" customWidth="1"/>
    <col min="3" max="3" width="14.109375" style="4" bestFit="1" customWidth="1"/>
    <col min="4" max="4" width="14.5546875" style="4" bestFit="1" customWidth="1"/>
    <col min="5" max="5" width="14.6640625" style="4" bestFit="1" customWidth="1"/>
    <col min="6" max="6" width="46" style="4" customWidth="1"/>
    <col min="7" max="7" width="19.88671875" style="4" bestFit="1" customWidth="1"/>
    <col min="8" max="9" width="20" style="4" bestFit="1" customWidth="1"/>
    <col min="10" max="13" width="15.6640625" style="4" customWidth="1"/>
    <col min="14" max="14" width="20" style="26" bestFit="1" customWidth="1"/>
    <col min="15" max="15" width="9.109375" style="4"/>
    <col min="16" max="17" width="9.109375" style="4" hidden="1" customWidth="1"/>
    <col min="18" max="18" width="19.6640625" style="4" hidden="1" customWidth="1"/>
    <col min="19" max="20" width="9.109375" style="4" hidden="1" customWidth="1"/>
    <col min="21" max="16384" width="9.109375" style="4"/>
  </cols>
  <sheetData>
    <row r="1" spans="1:20" ht="16.8" thickBot="1" x14ac:dyDescent="0.4">
      <c r="A1" s="85" t="s">
        <v>623</v>
      </c>
      <c r="B1" s="86"/>
      <c r="C1" s="87"/>
      <c r="D1" s="87"/>
      <c r="E1" s="87"/>
      <c r="F1" s="88"/>
      <c r="G1" s="45"/>
      <c r="H1" s="45"/>
      <c r="I1" s="45"/>
      <c r="J1" s="45"/>
      <c r="K1" s="45"/>
      <c r="L1" s="45"/>
      <c r="M1" s="45"/>
      <c r="N1" s="46"/>
    </row>
    <row r="2" spans="1:20" x14ac:dyDescent="0.35">
      <c r="A2" s="10" t="str">
        <f>"Benodigd document: begroting " &amp;Vbld!G7</f>
        <v>Benodigd document: begroting 2021</v>
      </c>
      <c r="D2" s="4" t="s">
        <v>849</v>
      </c>
    </row>
    <row r="3" spans="1:20" ht="15" thickBot="1" x14ac:dyDescent="0.4"/>
    <row r="4" spans="1:20" ht="15" thickBot="1" x14ac:dyDescent="0.4">
      <c r="A4" s="42" t="s">
        <v>361</v>
      </c>
      <c r="B4" s="42" t="s">
        <v>362</v>
      </c>
      <c r="C4" s="42" t="s">
        <v>363</v>
      </c>
      <c r="D4" s="47" t="s">
        <v>364</v>
      </c>
      <c r="E4" s="8" t="s">
        <v>365</v>
      </c>
      <c r="F4" s="48" t="s">
        <v>366</v>
      </c>
      <c r="G4" s="42" t="str">
        <f>"Rekening " &amp; Vbld!G7-2</f>
        <v>Rekening 2019</v>
      </c>
      <c r="H4" s="42" t="str">
        <f>"Begroting " &amp;Vbld!G7-1</f>
        <v>Begroting 2020</v>
      </c>
      <c r="I4" s="42" t="str">
        <f>"Begroting " &amp; Vbld!G7</f>
        <v>Begroting 2021</v>
      </c>
      <c r="J4" s="47" t="s">
        <v>125</v>
      </c>
      <c r="K4" s="8" t="s">
        <v>126</v>
      </c>
      <c r="L4" s="8" t="s">
        <v>127</v>
      </c>
      <c r="M4" s="48" t="s">
        <v>128</v>
      </c>
      <c r="N4" s="49" t="str">
        <f>I4</f>
        <v>Begroting 2021</v>
      </c>
      <c r="P4" s="4" t="s">
        <v>272</v>
      </c>
      <c r="Q4" s="4" t="s">
        <v>117</v>
      </c>
      <c r="R4" s="4" t="s">
        <v>333</v>
      </c>
      <c r="S4" s="4" t="s">
        <v>176</v>
      </c>
      <c r="T4" s="4" t="s">
        <v>850</v>
      </c>
    </row>
    <row r="5" spans="1:20" x14ac:dyDescent="0.35">
      <c r="A5" s="52"/>
      <c r="B5" s="55"/>
      <c r="C5" s="58"/>
      <c r="D5" s="155" t="str">
        <f t="shared" ref="D5:D68" si="0">IF(OR(B5="",C5=""),"",IF(LEN(C5)=5,CONCATENATE(B5,"/",LEFT(C5,3),"-",RIGHT(C5,2)),CONCATENATE(B5,"/",LEFT(C5,3),"-",MID(C5,4,2),RIGHT(C5,3))))</f>
        <v/>
      </c>
      <c r="E5" s="61" t="str">
        <f>IF(OR(C5="",A5=""),"",IF(A5&lt;Vbld!$G$7,IF(VALUE(RIGHT(T5,2))&lt;50,76,96),INDEX(EC!$C$2:$C$739,MATCH(C5,EC,0))))</f>
        <v/>
      </c>
      <c r="F5" s="31" t="str">
        <f t="shared" ref="F5:F68" si="1">IF(C5="","",INDEX(OmEC,MATCH(C5,EC,0)))</f>
        <v/>
      </c>
      <c r="G5" s="36"/>
      <c r="H5" s="36"/>
      <c r="I5" s="36"/>
      <c r="J5" s="34"/>
      <c r="K5" s="27"/>
      <c r="L5" s="27"/>
      <c r="M5" s="29"/>
      <c r="N5" s="50">
        <f t="shared" ref="N5:N68" si="2">SUM(I5:M5)</f>
        <v>0</v>
      </c>
      <c r="P5" s="4" t="str">
        <f t="shared" ref="P5:P68" si="3">LEFT(C5,3)</f>
        <v/>
      </c>
      <c r="Q5" s="4" t="str">
        <f t="shared" ref="Q5:Q68" si="4">IF(C5="","",IF(VALUE(RIGHT(T5,2))&lt;50,"G","B"))</f>
        <v/>
      </c>
      <c r="R5" s="4" t="str">
        <f>CONCATENATE(D5,"/",A5)</f>
        <v>/</v>
      </c>
      <c r="S5" s="4" t="str">
        <f>LEFT(B5,3)</f>
        <v/>
      </c>
      <c r="T5" s="4" t="str">
        <f t="shared" ref="T5:T68" si="5">LEFT(C5,5)</f>
        <v/>
      </c>
    </row>
    <row r="6" spans="1:20" x14ac:dyDescent="0.35">
      <c r="A6" s="53"/>
      <c r="B6" s="56"/>
      <c r="C6" s="59"/>
      <c r="D6" s="7" t="str">
        <f t="shared" si="0"/>
        <v/>
      </c>
      <c r="E6" s="62" t="str">
        <f>IF(OR(C6="",A6=""),"",IF(A6&lt;Vbld!$G$7,IF(VALUE(RIGHT(T6,2))&lt;50,76,96),INDEX(EC!$C$2:$C$739,MATCH(C6,EC,0))))</f>
        <v/>
      </c>
      <c r="F6" s="32" t="str">
        <f t="shared" si="1"/>
        <v/>
      </c>
      <c r="G6" s="37"/>
      <c r="H6" s="37"/>
      <c r="I6" s="37"/>
      <c r="J6" s="35"/>
      <c r="K6" s="28"/>
      <c r="L6" s="28"/>
      <c r="M6" s="30"/>
      <c r="N6" s="38">
        <f t="shared" si="2"/>
        <v>0</v>
      </c>
      <c r="P6" s="4" t="str">
        <f t="shared" si="3"/>
        <v/>
      </c>
      <c r="Q6" s="4" t="str">
        <f t="shared" si="4"/>
        <v/>
      </c>
      <c r="R6" s="4" t="str">
        <f t="shared" ref="R6:R69" si="6">CONCATENATE(D6,"/",A6)</f>
        <v>/</v>
      </c>
      <c r="S6" s="4" t="str">
        <f t="shared" ref="S6:S69" si="7">LEFT(B6,3)</f>
        <v/>
      </c>
      <c r="T6" s="4" t="str">
        <f t="shared" si="5"/>
        <v/>
      </c>
    </row>
    <row r="7" spans="1:20" x14ac:dyDescent="0.35">
      <c r="A7" s="53"/>
      <c r="B7" s="56"/>
      <c r="C7" s="59"/>
      <c r="D7" s="7" t="str">
        <f t="shared" si="0"/>
        <v/>
      </c>
      <c r="E7" s="62" t="str">
        <f>IF(OR(C7="",A7=""),"",IF(A7&lt;Vbld!$G$7,IF(VALUE(RIGHT(T7,2))&lt;50,76,96),INDEX(EC!$C$2:$C$739,MATCH(C7,EC,0))))</f>
        <v/>
      </c>
      <c r="F7" s="32" t="str">
        <f t="shared" si="1"/>
        <v/>
      </c>
      <c r="G7" s="37"/>
      <c r="H7" s="37"/>
      <c r="I7" s="37"/>
      <c r="J7" s="35"/>
      <c r="K7" s="28"/>
      <c r="L7" s="28"/>
      <c r="M7" s="30"/>
      <c r="N7" s="38">
        <f t="shared" si="2"/>
        <v>0</v>
      </c>
      <c r="P7" s="4" t="str">
        <f t="shared" si="3"/>
        <v/>
      </c>
      <c r="Q7" s="4" t="str">
        <f t="shared" si="4"/>
        <v/>
      </c>
      <c r="R7" s="4" t="str">
        <f t="shared" si="6"/>
        <v>/</v>
      </c>
      <c r="S7" s="4" t="str">
        <f t="shared" si="7"/>
        <v/>
      </c>
      <c r="T7" s="4" t="str">
        <f t="shared" si="5"/>
        <v/>
      </c>
    </row>
    <row r="8" spans="1:20" x14ac:dyDescent="0.35">
      <c r="A8" s="53"/>
      <c r="B8" s="56"/>
      <c r="C8" s="59"/>
      <c r="D8" s="7" t="str">
        <f t="shared" si="0"/>
        <v/>
      </c>
      <c r="E8" s="62" t="str">
        <f>IF(OR(C8="",A8=""),"",IF(A8&lt;Vbld!$G$7,IF(VALUE(RIGHT(T8,2))&lt;50,76,96),INDEX(EC!$C$2:$C$739,MATCH(C8,EC,0))))</f>
        <v/>
      </c>
      <c r="F8" s="32" t="str">
        <f t="shared" si="1"/>
        <v/>
      </c>
      <c r="G8" s="37"/>
      <c r="H8" s="37"/>
      <c r="I8" s="37"/>
      <c r="J8" s="35"/>
      <c r="K8" s="28"/>
      <c r="L8" s="28"/>
      <c r="M8" s="30"/>
      <c r="N8" s="38">
        <f t="shared" si="2"/>
        <v>0</v>
      </c>
      <c r="P8" s="4" t="str">
        <f t="shared" si="3"/>
        <v/>
      </c>
      <c r="Q8" s="4" t="str">
        <f t="shared" si="4"/>
        <v/>
      </c>
      <c r="R8" s="4" t="str">
        <f t="shared" si="6"/>
        <v>/</v>
      </c>
      <c r="S8" s="4" t="str">
        <f t="shared" si="7"/>
        <v/>
      </c>
      <c r="T8" s="4" t="str">
        <f t="shared" si="5"/>
        <v/>
      </c>
    </row>
    <row r="9" spans="1:20" x14ac:dyDescent="0.35">
      <c r="A9" s="53"/>
      <c r="B9" s="56"/>
      <c r="C9" s="59"/>
      <c r="D9" s="7" t="str">
        <f t="shared" si="0"/>
        <v/>
      </c>
      <c r="E9" s="62" t="str">
        <f>IF(OR(C9="",A9=""),"",IF(A9&lt;Vbld!$G$7,IF(VALUE(RIGHT(T9,2))&lt;50,76,96),INDEX(EC!$C$2:$C$739,MATCH(C9,EC,0))))</f>
        <v/>
      </c>
      <c r="F9" s="32" t="str">
        <f t="shared" si="1"/>
        <v/>
      </c>
      <c r="G9" s="37"/>
      <c r="H9" s="37"/>
      <c r="I9" s="37"/>
      <c r="J9" s="35"/>
      <c r="K9" s="28"/>
      <c r="L9" s="28"/>
      <c r="M9" s="30"/>
      <c r="N9" s="38">
        <f t="shared" si="2"/>
        <v>0</v>
      </c>
      <c r="P9" s="4" t="str">
        <f t="shared" si="3"/>
        <v/>
      </c>
      <c r="Q9" s="4" t="str">
        <f t="shared" si="4"/>
        <v/>
      </c>
      <c r="R9" s="4" t="str">
        <f t="shared" si="6"/>
        <v>/</v>
      </c>
      <c r="S9" s="4" t="str">
        <f t="shared" si="7"/>
        <v/>
      </c>
      <c r="T9" s="4" t="str">
        <f t="shared" si="5"/>
        <v/>
      </c>
    </row>
    <row r="10" spans="1:20" x14ac:dyDescent="0.35">
      <c r="A10" s="53"/>
      <c r="B10" s="56"/>
      <c r="C10" s="59"/>
      <c r="D10" s="7" t="str">
        <f t="shared" si="0"/>
        <v/>
      </c>
      <c r="E10" s="62" t="str">
        <f>IF(OR(C10="",A10=""),"",IF(A10&lt;Vbld!$G$7,IF(VALUE(RIGHT(T10,2))&lt;50,76,96),INDEX(EC!$C$2:$C$739,MATCH(C10,EC,0))))</f>
        <v/>
      </c>
      <c r="F10" s="32" t="str">
        <f t="shared" si="1"/>
        <v/>
      </c>
      <c r="G10" s="37"/>
      <c r="H10" s="37"/>
      <c r="I10" s="37"/>
      <c r="J10" s="35"/>
      <c r="K10" s="28"/>
      <c r="L10" s="28"/>
      <c r="M10" s="30"/>
      <c r="N10" s="38">
        <f t="shared" si="2"/>
        <v>0</v>
      </c>
      <c r="P10" s="4" t="str">
        <f t="shared" si="3"/>
        <v/>
      </c>
      <c r="Q10" s="4" t="str">
        <f t="shared" si="4"/>
        <v/>
      </c>
      <c r="R10" s="4" t="str">
        <f t="shared" si="6"/>
        <v>/</v>
      </c>
      <c r="S10" s="4" t="str">
        <f t="shared" si="7"/>
        <v/>
      </c>
      <c r="T10" s="4" t="str">
        <f t="shared" si="5"/>
        <v/>
      </c>
    </row>
    <row r="11" spans="1:20" x14ac:dyDescent="0.35">
      <c r="A11" s="53"/>
      <c r="B11" s="56"/>
      <c r="C11" s="59"/>
      <c r="D11" s="7" t="str">
        <f t="shared" si="0"/>
        <v/>
      </c>
      <c r="E11" s="62" t="str">
        <f>IF(OR(C11="",A11=""),"",IF(A11&lt;Vbld!$G$7,IF(VALUE(RIGHT(T11,2))&lt;50,76,96),INDEX(EC!$C$2:$C$739,MATCH(C11,EC,0))))</f>
        <v/>
      </c>
      <c r="F11" s="32" t="str">
        <f t="shared" si="1"/>
        <v/>
      </c>
      <c r="G11" s="37"/>
      <c r="H11" s="37"/>
      <c r="I11" s="37"/>
      <c r="J11" s="35"/>
      <c r="K11" s="28"/>
      <c r="L11" s="28"/>
      <c r="M11" s="30"/>
      <c r="N11" s="38">
        <f t="shared" si="2"/>
        <v>0</v>
      </c>
      <c r="P11" s="4" t="str">
        <f t="shared" si="3"/>
        <v/>
      </c>
      <c r="Q11" s="4" t="str">
        <f t="shared" si="4"/>
        <v/>
      </c>
      <c r="R11" s="4" t="str">
        <f t="shared" si="6"/>
        <v>/</v>
      </c>
      <c r="S11" s="4" t="str">
        <f t="shared" si="7"/>
        <v/>
      </c>
      <c r="T11" s="4" t="str">
        <f t="shared" si="5"/>
        <v/>
      </c>
    </row>
    <row r="12" spans="1:20" x14ac:dyDescent="0.35">
      <c r="A12" s="53"/>
      <c r="B12" s="56"/>
      <c r="C12" s="59"/>
      <c r="D12" s="7" t="str">
        <f t="shared" si="0"/>
        <v/>
      </c>
      <c r="E12" s="62" t="str">
        <f>IF(OR(C12="",A12=""),"",IF(A12&lt;Vbld!$G$7,IF(VALUE(RIGHT(T12,2))&lt;50,76,96),INDEX(EC!$C$2:$C$739,MATCH(C12,EC,0))))</f>
        <v/>
      </c>
      <c r="F12" s="32" t="str">
        <f t="shared" si="1"/>
        <v/>
      </c>
      <c r="G12" s="37"/>
      <c r="H12" s="37"/>
      <c r="I12" s="37"/>
      <c r="J12" s="35"/>
      <c r="K12" s="28"/>
      <c r="L12" s="28"/>
      <c r="M12" s="30"/>
      <c r="N12" s="38">
        <f t="shared" si="2"/>
        <v>0</v>
      </c>
      <c r="P12" s="4" t="str">
        <f t="shared" si="3"/>
        <v/>
      </c>
      <c r="Q12" s="4" t="str">
        <f t="shared" si="4"/>
        <v/>
      </c>
      <c r="R12" s="4" t="str">
        <f t="shared" si="6"/>
        <v>/</v>
      </c>
      <c r="S12" s="4" t="str">
        <f t="shared" si="7"/>
        <v/>
      </c>
      <c r="T12" s="4" t="str">
        <f t="shared" si="5"/>
        <v/>
      </c>
    </row>
    <row r="13" spans="1:20" x14ac:dyDescent="0.35">
      <c r="A13" s="53"/>
      <c r="B13" s="56"/>
      <c r="C13" s="59"/>
      <c r="D13" s="7" t="str">
        <f t="shared" si="0"/>
        <v/>
      </c>
      <c r="E13" s="62" t="str">
        <f>IF(OR(C13="",A13=""),"",IF(A13&lt;Vbld!$G$7,IF(VALUE(RIGHT(T13,2))&lt;50,76,96),INDEX(EC!$C$2:$C$739,MATCH(C13,EC,0))))</f>
        <v/>
      </c>
      <c r="F13" s="32" t="str">
        <f t="shared" si="1"/>
        <v/>
      </c>
      <c r="G13" s="37"/>
      <c r="H13" s="37"/>
      <c r="I13" s="37"/>
      <c r="J13" s="35"/>
      <c r="K13" s="28"/>
      <c r="L13" s="28"/>
      <c r="M13" s="30"/>
      <c r="N13" s="38">
        <f t="shared" si="2"/>
        <v>0</v>
      </c>
      <c r="P13" s="4" t="str">
        <f t="shared" si="3"/>
        <v/>
      </c>
      <c r="Q13" s="4" t="str">
        <f t="shared" si="4"/>
        <v/>
      </c>
      <c r="R13" s="4" t="str">
        <f t="shared" si="6"/>
        <v>/</v>
      </c>
      <c r="S13" s="4" t="str">
        <f t="shared" si="7"/>
        <v/>
      </c>
      <c r="T13" s="4" t="str">
        <f t="shared" si="5"/>
        <v/>
      </c>
    </row>
    <row r="14" spans="1:20" x14ac:dyDescent="0.35">
      <c r="A14" s="53"/>
      <c r="B14" s="56"/>
      <c r="C14" s="59"/>
      <c r="D14" s="7" t="str">
        <f t="shared" si="0"/>
        <v/>
      </c>
      <c r="E14" s="62" t="str">
        <f>IF(OR(C14="",A14=""),"",IF(A14&lt;Vbld!$G$7,IF(VALUE(RIGHT(T14,2))&lt;50,76,96),INDEX(EC!$C$2:$C$739,MATCH(C14,EC,0))))</f>
        <v/>
      </c>
      <c r="F14" s="32" t="str">
        <f t="shared" si="1"/>
        <v/>
      </c>
      <c r="G14" s="37"/>
      <c r="H14" s="37"/>
      <c r="I14" s="37"/>
      <c r="J14" s="35"/>
      <c r="K14" s="28"/>
      <c r="L14" s="28"/>
      <c r="M14" s="30"/>
      <c r="N14" s="38">
        <f t="shared" si="2"/>
        <v>0</v>
      </c>
      <c r="P14" s="4" t="str">
        <f t="shared" si="3"/>
        <v/>
      </c>
      <c r="Q14" s="4" t="str">
        <f t="shared" si="4"/>
        <v/>
      </c>
      <c r="R14" s="4" t="str">
        <f t="shared" si="6"/>
        <v>/</v>
      </c>
      <c r="S14" s="4" t="str">
        <f t="shared" si="7"/>
        <v/>
      </c>
      <c r="T14" s="4" t="str">
        <f t="shared" si="5"/>
        <v/>
      </c>
    </row>
    <row r="15" spans="1:20" x14ac:dyDescent="0.35">
      <c r="A15" s="53"/>
      <c r="B15" s="56"/>
      <c r="C15" s="59"/>
      <c r="D15" s="7" t="str">
        <f t="shared" si="0"/>
        <v/>
      </c>
      <c r="E15" s="62" t="str">
        <f>IF(OR(C15="",A15=""),"",IF(A15&lt;Vbld!$G$7,IF(VALUE(RIGHT(T15,2))&lt;50,76,96),INDEX(EC!$C$2:$C$739,MATCH(C15,EC,0))))</f>
        <v/>
      </c>
      <c r="F15" s="32" t="str">
        <f t="shared" si="1"/>
        <v/>
      </c>
      <c r="G15" s="37"/>
      <c r="H15" s="37"/>
      <c r="I15" s="37"/>
      <c r="J15" s="35"/>
      <c r="K15" s="28"/>
      <c r="L15" s="28"/>
      <c r="M15" s="30"/>
      <c r="N15" s="38">
        <f t="shared" si="2"/>
        <v>0</v>
      </c>
      <c r="P15" s="4" t="str">
        <f t="shared" si="3"/>
        <v/>
      </c>
      <c r="Q15" s="4" t="str">
        <f t="shared" si="4"/>
        <v/>
      </c>
      <c r="R15" s="4" t="str">
        <f t="shared" si="6"/>
        <v>/</v>
      </c>
      <c r="S15" s="4" t="str">
        <f t="shared" si="7"/>
        <v/>
      </c>
      <c r="T15" s="4" t="str">
        <f t="shared" si="5"/>
        <v/>
      </c>
    </row>
    <row r="16" spans="1:20" x14ac:dyDescent="0.35">
      <c r="A16" s="53"/>
      <c r="B16" s="56"/>
      <c r="C16" s="59"/>
      <c r="D16" s="7" t="str">
        <f t="shared" si="0"/>
        <v/>
      </c>
      <c r="E16" s="62" t="str">
        <f>IF(OR(C16="",A16=""),"",IF(A16&lt;Vbld!$G$7,IF(VALUE(RIGHT(T16,2))&lt;50,76,96),INDEX(EC!$C$2:$C$739,MATCH(C16,EC,0))))</f>
        <v/>
      </c>
      <c r="F16" s="32" t="str">
        <f t="shared" si="1"/>
        <v/>
      </c>
      <c r="G16" s="37"/>
      <c r="H16" s="37"/>
      <c r="I16" s="37"/>
      <c r="J16" s="35"/>
      <c r="K16" s="28"/>
      <c r="L16" s="28"/>
      <c r="M16" s="30"/>
      <c r="N16" s="38">
        <f t="shared" si="2"/>
        <v>0</v>
      </c>
      <c r="P16" s="4" t="str">
        <f t="shared" si="3"/>
        <v/>
      </c>
      <c r="Q16" s="4" t="str">
        <f t="shared" si="4"/>
        <v/>
      </c>
      <c r="R16" s="4" t="str">
        <f t="shared" si="6"/>
        <v>/</v>
      </c>
      <c r="S16" s="4" t="str">
        <f t="shared" si="7"/>
        <v/>
      </c>
      <c r="T16" s="4" t="str">
        <f t="shared" si="5"/>
        <v/>
      </c>
    </row>
    <row r="17" spans="1:20" x14ac:dyDescent="0.35">
      <c r="A17" s="53"/>
      <c r="B17" s="56"/>
      <c r="C17" s="59"/>
      <c r="D17" s="7" t="str">
        <f t="shared" si="0"/>
        <v/>
      </c>
      <c r="E17" s="62" t="str">
        <f>IF(OR(C17="",A17=""),"",IF(A17&lt;Vbld!$G$7,IF(VALUE(RIGHT(T17,2))&lt;50,76,96),INDEX(EC!$C$2:$C$739,MATCH(C17,EC,0))))</f>
        <v/>
      </c>
      <c r="F17" s="32" t="str">
        <f t="shared" si="1"/>
        <v/>
      </c>
      <c r="G17" s="37"/>
      <c r="H17" s="37"/>
      <c r="I17" s="37"/>
      <c r="J17" s="35"/>
      <c r="K17" s="28"/>
      <c r="L17" s="28"/>
      <c r="M17" s="30"/>
      <c r="N17" s="38">
        <f t="shared" si="2"/>
        <v>0</v>
      </c>
      <c r="P17" s="4" t="str">
        <f t="shared" si="3"/>
        <v/>
      </c>
      <c r="Q17" s="4" t="str">
        <f t="shared" si="4"/>
        <v/>
      </c>
      <c r="R17" s="4" t="str">
        <f t="shared" si="6"/>
        <v>/</v>
      </c>
      <c r="S17" s="4" t="str">
        <f t="shared" si="7"/>
        <v/>
      </c>
      <c r="T17" s="4" t="str">
        <f t="shared" si="5"/>
        <v/>
      </c>
    </row>
    <row r="18" spans="1:20" x14ac:dyDescent="0.35">
      <c r="A18" s="53"/>
      <c r="B18" s="56"/>
      <c r="C18" s="59"/>
      <c r="D18" s="7" t="str">
        <f t="shared" si="0"/>
        <v/>
      </c>
      <c r="E18" s="62" t="str">
        <f>IF(OR(C18="",A18=""),"",IF(A18&lt;Vbld!$G$7,IF(VALUE(RIGHT(T18,2))&lt;50,76,96),INDEX(EC!$C$2:$C$739,MATCH(C18,EC,0))))</f>
        <v/>
      </c>
      <c r="F18" s="32" t="str">
        <f t="shared" si="1"/>
        <v/>
      </c>
      <c r="G18" s="37"/>
      <c r="H18" s="37"/>
      <c r="I18" s="37"/>
      <c r="J18" s="35"/>
      <c r="K18" s="28"/>
      <c r="L18" s="28"/>
      <c r="M18" s="30"/>
      <c r="N18" s="38">
        <f t="shared" si="2"/>
        <v>0</v>
      </c>
      <c r="P18" s="4" t="str">
        <f t="shared" si="3"/>
        <v/>
      </c>
      <c r="Q18" s="4" t="str">
        <f t="shared" si="4"/>
        <v/>
      </c>
      <c r="R18" s="4" t="str">
        <f t="shared" si="6"/>
        <v>/</v>
      </c>
      <c r="S18" s="4" t="str">
        <f t="shared" si="7"/>
        <v/>
      </c>
      <c r="T18" s="4" t="str">
        <f t="shared" si="5"/>
        <v/>
      </c>
    </row>
    <row r="19" spans="1:20" x14ac:dyDescent="0.35">
      <c r="A19" s="53"/>
      <c r="B19" s="56"/>
      <c r="C19" s="59"/>
      <c r="D19" s="7" t="str">
        <f t="shared" si="0"/>
        <v/>
      </c>
      <c r="E19" s="62" t="str">
        <f>IF(OR(C19="",A19=""),"",IF(A19&lt;Vbld!$G$7,IF(VALUE(RIGHT(T19,2))&lt;50,76,96),INDEX(EC!$C$2:$C$739,MATCH(C19,EC,0))))</f>
        <v/>
      </c>
      <c r="F19" s="32" t="str">
        <f t="shared" si="1"/>
        <v/>
      </c>
      <c r="G19" s="37"/>
      <c r="H19" s="37"/>
      <c r="I19" s="37"/>
      <c r="J19" s="35"/>
      <c r="K19" s="28"/>
      <c r="L19" s="28"/>
      <c r="M19" s="30"/>
      <c r="N19" s="38">
        <f t="shared" si="2"/>
        <v>0</v>
      </c>
      <c r="P19" s="4" t="str">
        <f t="shared" si="3"/>
        <v/>
      </c>
      <c r="Q19" s="4" t="str">
        <f t="shared" si="4"/>
        <v/>
      </c>
      <c r="R19" s="4" t="str">
        <f t="shared" si="6"/>
        <v>/</v>
      </c>
      <c r="S19" s="4" t="str">
        <f t="shared" si="7"/>
        <v/>
      </c>
      <c r="T19" s="4" t="str">
        <f t="shared" si="5"/>
        <v/>
      </c>
    </row>
    <row r="20" spans="1:20" x14ac:dyDescent="0.35">
      <c r="A20" s="53"/>
      <c r="B20" s="56"/>
      <c r="C20" s="59"/>
      <c r="D20" s="7" t="str">
        <f t="shared" si="0"/>
        <v/>
      </c>
      <c r="E20" s="62" t="str">
        <f>IF(OR(C20="",A20=""),"",IF(A20&lt;Vbld!$G$7,IF(VALUE(RIGHT(T20,2))&lt;50,76,96),INDEX(EC!$C$2:$C$739,MATCH(C20,EC,0))))</f>
        <v/>
      </c>
      <c r="F20" s="32" t="str">
        <f t="shared" si="1"/>
        <v/>
      </c>
      <c r="G20" s="37"/>
      <c r="H20" s="37"/>
      <c r="I20" s="37"/>
      <c r="J20" s="35"/>
      <c r="K20" s="28"/>
      <c r="L20" s="28"/>
      <c r="M20" s="30"/>
      <c r="N20" s="38">
        <f t="shared" si="2"/>
        <v>0</v>
      </c>
      <c r="P20" s="4" t="str">
        <f t="shared" si="3"/>
        <v/>
      </c>
      <c r="Q20" s="4" t="str">
        <f t="shared" si="4"/>
        <v/>
      </c>
      <c r="R20" s="4" t="str">
        <f t="shared" si="6"/>
        <v>/</v>
      </c>
      <c r="S20" s="4" t="str">
        <f t="shared" si="7"/>
        <v/>
      </c>
      <c r="T20" s="4" t="str">
        <f t="shared" si="5"/>
        <v/>
      </c>
    </row>
    <row r="21" spans="1:20" x14ac:dyDescent="0.35">
      <c r="A21" s="53"/>
      <c r="B21" s="56"/>
      <c r="C21" s="59"/>
      <c r="D21" s="7" t="str">
        <f t="shared" si="0"/>
        <v/>
      </c>
      <c r="E21" s="62" t="str">
        <f>IF(OR(C21="",A21=""),"",IF(A21&lt;Vbld!$G$7,IF(VALUE(RIGHT(T21,2))&lt;50,76,96),INDEX(EC!$C$2:$C$739,MATCH(C21,EC,0))))</f>
        <v/>
      </c>
      <c r="F21" s="32" t="str">
        <f t="shared" si="1"/>
        <v/>
      </c>
      <c r="G21" s="37"/>
      <c r="H21" s="37"/>
      <c r="I21" s="37"/>
      <c r="J21" s="35"/>
      <c r="K21" s="28"/>
      <c r="L21" s="28"/>
      <c r="M21" s="30"/>
      <c r="N21" s="38">
        <f t="shared" si="2"/>
        <v>0</v>
      </c>
      <c r="P21" s="4" t="str">
        <f t="shared" si="3"/>
        <v/>
      </c>
      <c r="Q21" s="4" t="str">
        <f t="shared" si="4"/>
        <v/>
      </c>
      <c r="R21" s="4" t="str">
        <f t="shared" si="6"/>
        <v>/</v>
      </c>
      <c r="S21" s="4" t="str">
        <f t="shared" si="7"/>
        <v/>
      </c>
      <c r="T21" s="4" t="str">
        <f t="shared" si="5"/>
        <v/>
      </c>
    </row>
    <row r="22" spans="1:20" x14ac:dyDescent="0.35">
      <c r="A22" s="53"/>
      <c r="B22" s="56"/>
      <c r="C22" s="59"/>
      <c r="D22" s="7" t="str">
        <f t="shared" si="0"/>
        <v/>
      </c>
      <c r="E22" s="62" t="str">
        <f>IF(OR(C22="",A22=""),"",IF(A22&lt;Vbld!$G$7,IF(VALUE(RIGHT(T22,2))&lt;50,76,96),INDEX(EC!$C$2:$C$739,MATCH(C22,EC,0))))</f>
        <v/>
      </c>
      <c r="F22" s="32" t="str">
        <f t="shared" si="1"/>
        <v/>
      </c>
      <c r="G22" s="37"/>
      <c r="H22" s="37"/>
      <c r="I22" s="37"/>
      <c r="J22" s="35"/>
      <c r="K22" s="28"/>
      <c r="L22" s="28"/>
      <c r="M22" s="30"/>
      <c r="N22" s="38">
        <f t="shared" si="2"/>
        <v>0</v>
      </c>
      <c r="P22" s="4" t="str">
        <f t="shared" si="3"/>
        <v/>
      </c>
      <c r="Q22" s="4" t="str">
        <f t="shared" si="4"/>
        <v/>
      </c>
      <c r="R22" s="4" t="str">
        <f t="shared" si="6"/>
        <v>/</v>
      </c>
      <c r="S22" s="4" t="str">
        <f t="shared" si="7"/>
        <v/>
      </c>
      <c r="T22" s="4" t="str">
        <f t="shared" si="5"/>
        <v/>
      </c>
    </row>
    <row r="23" spans="1:20" x14ac:dyDescent="0.35">
      <c r="A23" s="53"/>
      <c r="B23" s="56"/>
      <c r="C23" s="59"/>
      <c r="D23" s="7" t="str">
        <f t="shared" si="0"/>
        <v/>
      </c>
      <c r="E23" s="62" t="str">
        <f>IF(OR(C23="",A23=""),"",IF(A23&lt;Vbld!$G$7,IF(VALUE(RIGHT(T23,2))&lt;50,76,96),INDEX(EC!$C$2:$C$739,MATCH(C23,EC,0))))</f>
        <v/>
      </c>
      <c r="F23" s="32" t="str">
        <f t="shared" si="1"/>
        <v/>
      </c>
      <c r="G23" s="37"/>
      <c r="H23" s="37"/>
      <c r="I23" s="37"/>
      <c r="J23" s="35"/>
      <c r="K23" s="28"/>
      <c r="L23" s="28"/>
      <c r="M23" s="30"/>
      <c r="N23" s="38">
        <f t="shared" si="2"/>
        <v>0</v>
      </c>
      <c r="P23" s="4" t="str">
        <f t="shared" si="3"/>
        <v/>
      </c>
      <c r="Q23" s="4" t="str">
        <f t="shared" si="4"/>
        <v/>
      </c>
      <c r="R23" s="4" t="str">
        <f t="shared" si="6"/>
        <v>/</v>
      </c>
      <c r="S23" s="4" t="str">
        <f t="shared" si="7"/>
        <v/>
      </c>
      <c r="T23" s="4" t="str">
        <f t="shared" si="5"/>
        <v/>
      </c>
    </row>
    <row r="24" spans="1:20" x14ac:dyDescent="0.35">
      <c r="A24" s="53"/>
      <c r="B24" s="56"/>
      <c r="C24" s="59"/>
      <c r="D24" s="7" t="str">
        <f t="shared" si="0"/>
        <v/>
      </c>
      <c r="E24" s="62" t="str">
        <f>IF(OR(C24="",A24=""),"",IF(A24&lt;Vbld!$G$7,IF(VALUE(RIGHT(T24,2))&lt;50,76,96),INDEX(EC!$C$2:$C$739,MATCH(C24,EC,0))))</f>
        <v/>
      </c>
      <c r="F24" s="32" t="str">
        <f t="shared" si="1"/>
        <v/>
      </c>
      <c r="G24" s="37"/>
      <c r="H24" s="37"/>
      <c r="I24" s="37"/>
      <c r="J24" s="35"/>
      <c r="K24" s="28"/>
      <c r="L24" s="28"/>
      <c r="M24" s="30"/>
      <c r="N24" s="38">
        <f t="shared" si="2"/>
        <v>0</v>
      </c>
      <c r="P24" s="4" t="str">
        <f t="shared" si="3"/>
        <v/>
      </c>
      <c r="Q24" s="4" t="str">
        <f t="shared" si="4"/>
        <v/>
      </c>
      <c r="R24" s="4" t="str">
        <f t="shared" si="6"/>
        <v>/</v>
      </c>
      <c r="S24" s="4" t="str">
        <f t="shared" si="7"/>
        <v/>
      </c>
      <c r="T24" s="4" t="str">
        <f t="shared" si="5"/>
        <v/>
      </c>
    </row>
    <row r="25" spans="1:20" x14ac:dyDescent="0.35">
      <c r="A25" s="53"/>
      <c r="B25" s="56"/>
      <c r="C25" s="59"/>
      <c r="D25" s="7" t="str">
        <f t="shared" si="0"/>
        <v/>
      </c>
      <c r="E25" s="62" t="str">
        <f>IF(OR(C25="",A25=""),"",IF(A25&lt;Vbld!$G$7,IF(VALUE(RIGHT(T25,2))&lt;50,76,96),INDEX(EC!$C$2:$C$739,MATCH(C25,EC,0))))</f>
        <v/>
      </c>
      <c r="F25" s="32" t="str">
        <f t="shared" si="1"/>
        <v/>
      </c>
      <c r="G25" s="37"/>
      <c r="H25" s="37"/>
      <c r="I25" s="37"/>
      <c r="J25" s="35"/>
      <c r="K25" s="28"/>
      <c r="L25" s="28"/>
      <c r="M25" s="30"/>
      <c r="N25" s="38">
        <f t="shared" si="2"/>
        <v>0</v>
      </c>
      <c r="P25" s="4" t="str">
        <f t="shared" si="3"/>
        <v/>
      </c>
      <c r="Q25" s="4" t="str">
        <f t="shared" si="4"/>
        <v/>
      </c>
      <c r="R25" s="4" t="str">
        <f t="shared" si="6"/>
        <v>/</v>
      </c>
      <c r="S25" s="4" t="str">
        <f t="shared" si="7"/>
        <v/>
      </c>
      <c r="T25" s="4" t="str">
        <f t="shared" si="5"/>
        <v/>
      </c>
    </row>
    <row r="26" spans="1:20" x14ac:dyDescent="0.35">
      <c r="A26" s="53"/>
      <c r="B26" s="56"/>
      <c r="C26" s="59"/>
      <c r="D26" s="7" t="str">
        <f t="shared" si="0"/>
        <v/>
      </c>
      <c r="E26" s="62" t="str">
        <f>IF(OR(C26="",A26=""),"",IF(A26&lt;Vbld!$G$7,IF(VALUE(RIGHT(T26,2))&lt;50,76,96),INDEX(EC!$C$2:$C$739,MATCH(C26,EC,0))))</f>
        <v/>
      </c>
      <c r="F26" s="32" t="str">
        <f t="shared" si="1"/>
        <v/>
      </c>
      <c r="G26" s="37"/>
      <c r="H26" s="37"/>
      <c r="I26" s="37"/>
      <c r="J26" s="35"/>
      <c r="K26" s="28"/>
      <c r="L26" s="28"/>
      <c r="M26" s="30"/>
      <c r="N26" s="38">
        <f t="shared" si="2"/>
        <v>0</v>
      </c>
      <c r="P26" s="4" t="str">
        <f t="shared" si="3"/>
        <v/>
      </c>
      <c r="Q26" s="4" t="str">
        <f t="shared" si="4"/>
        <v/>
      </c>
      <c r="R26" s="4" t="str">
        <f t="shared" si="6"/>
        <v>/</v>
      </c>
      <c r="S26" s="4" t="str">
        <f t="shared" si="7"/>
        <v/>
      </c>
      <c r="T26" s="4" t="str">
        <f t="shared" si="5"/>
        <v/>
      </c>
    </row>
    <row r="27" spans="1:20" x14ac:dyDescent="0.35">
      <c r="A27" s="53"/>
      <c r="B27" s="56"/>
      <c r="C27" s="59"/>
      <c r="D27" s="7" t="str">
        <f t="shared" si="0"/>
        <v/>
      </c>
      <c r="E27" s="62" t="str">
        <f>IF(OR(C27="",A27=""),"",IF(A27&lt;Vbld!$G$7,IF(VALUE(RIGHT(T27,2))&lt;50,76,96),INDEX(EC!$C$2:$C$739,MATCH(C27,EC,0))))</f>
        <v/>
      </c>
      <c r="F27" s="32" t="str">
        <f t="shared" si="1"/>
        <v/>
      </c>
      <c r="G27" s="37"/>
      <c r="H27" s="37"/>
      <c r="I27" s="37"/>
      <c r="J27" s="35"/>
      <c r="K27" s="28"/>
      <c r="L27" s="28"/>
      <c r="M27" s="30"/>
      <c r="N27" s="38">
        <f t="shared" si="2"/>
        <v>0</v>
      </c>
      <c r="P27" s="4" t="str">
        <f t="shared" si="3"/>
        <v/>
      </c>
      <c r="Q27" s="4" t="str">
        <f t="shared" si="4"/>
        <v/>
      </c>
      <c r="R27" s="4" t="str">
        <f t="shared" si="6"/>
        <v>/</v>
      </c>
      <c r="S27" s="4" t="str">
        <f t="shared" si="7"/>
        <v/>
      </c>
      <c r="T27" s="4" t="str">
        <f t="shared" si="5"/>
        <v/>
      </c>
    </row>
    <row r="28" spans="1:20" x14ac:dyDescent="0.35">
      <c r="A28" s="53"/>
      <c r="B28" s="56"/>
      <c r="C28" s="59"/>
      <c r="D28" s="7" t="str">
        <f t="shared" si="0"/>
        <v/>
      </c>
      <c r="E28" s="62" t="str">
        <f>IF(OR(C28="",A28=""),"",IF(A28&lt;Vbld!$G$7,IF(VALUE(RIGHT(T28,2))&lt;50,76,96),INDEX(EC!$C$2:$C$739,MATCH(C28,EC,0))))</f>
        <v/>
      </c>
      <c r="F28" s="32" t="str">
        <f t="shared" si="1"/>
        <v/>
      </c>
      <c r="G28" s="37"/>
      <c r="H28" s="37"/>
      <c r="I28" s="37"/>
      <c r="J28" s="35"/>
      <c r="K28" s="28"/>
      <c r="L28" s="28"/>
      <c r="M28" s="30"/>
      <c r="N28" s="38">
        <f t="shared" si="2"/>
        <v>0</v>
      </c>
      <c r="P28" s="4" t="str">
        <f t="shared" si="3"/>
        <v/>
      </c>
      <c r="Q28" s="4" t="str">
        <f t="shared" si="4"/>
        <v/>
      </c>
      <c r="R28" s="4" t="str">
        <f t="shared" si="6"/>
        <v>/</v>
      </c>
      <c r="S28" s="4" t="str">
        <f t="shared" si="7"/>
        <v/>
      </c>
      <c r="T28" s="4" t="str">
        <f t="shared" si="5"/>
        <v/>
      </c>
    </row>
    <row r="29" spans="1:20" x14ac:dyDescent="0.35">
      <c r="A29" s="53"/>
      <c r="B29" s="56"/>
      <c r="C29" s="59"/>
      <c r="D29" s="7" t="str">
        <f t="shared" si="0"/>
        <v/>
      </c>
      <c r="E29" s="62" t="str">
        <f>IF(OR(C29="",A29=""),"",IF(A29&lt;Vbld!$G$7,IF(VALUE(RIGHT(T29,2))&lt;50,76,96),INDEX(EC!$C$2:$C$739,MATCH(C29,EC,0))))</f>
        <v/>
      </c>
      <c r="F29" s="32" t="str">
        <f t="shared" si="1"/>
        <v/>
      </c>
      <c r="G29" s="37"/>
      <c r="H29" s="37"/>
      <c r="I29" s="37"/>
      <c r="J29" s="35"/>
      <c r="K29" s="28"/>
      <c r="L29" s="28"/>
      <c r="M29" s="30"/>
      <c r="N29" s="38">
        <f t="shared" si="2"/>
        <v>0</v>
      </c>
      <c r="P29" s="4" t="str">
        <f t="shared" si="3"/>
        <v/>
      </c>
      <c r="Q29" s="4" t="str">
        <f t="shared" si="4"/>
        <v/>
      </c>
      <c r="R29" s="4" t="str">
        <f t="shared" si="6"/>
        <v>/</v>
      </c>
      <c r="S29" s="4" t="str">
        <f t="shared" si="7"/>
        <v/>
      </c>
      <c r="T29" s="4" t="str">
        <f t="shared" si="5"/>
        <v/>
      </c>
    </row>
    <row r="30" spans="1:20" x14ac:dyDescent="0.35">
      <c r="A30" s="53"/>
      <c r="B30" s="56"/>
      <c r="C30" s="59"/>
      <c r="D30" s="7" t="str">
        <f t="shared" si="0"/>
        <v/>
      </c>
      <c r="E30" s="62" t="str">
        <f>IF(OR(C30="",A30=""),"",IF(A30&lt;Vbld!$G$7,IF(VALUE(RIGHT(T30,2))&lt;50,76,96),INDEX(EC!$C$2:$C$739,MATCH(C30,EC,0))))</f>
        <v/>
      </c>
      <c r="F30" s="32" t="str">
        <f t="shared" si="1"/>
        <v/>
      </c>
      <c r="G30" s="37"/>
      <c r="H30" s="37"/>
      <c r="I30" s="37"/>
      <c r="J30" s="35"/>
      <c r="K30" s="28"/>
      <c r="L30" s="28"/>
      <c r="M30" s="30"/>
      <c r="N30" s="38">
        <f t="shared" si="2"/>
        <v>0</v>
      </c>
      <c r="P30" s="4" t="str">
        <f t="shared" si="3"/>
        <v/>
      </c>
      <c r="Q30" s="4" t="str">
        <f t="shared" si="4"/>
        <v/>
      </c>
      <c r="R30" s="4" t="str">
        <f t="shared" si="6"/>
        <v>/</v>
      </c>
      <c r="S30" s="4" t="str">
        <f t="shared" si="7"/>
        <v/>
      </c>
      <c r="T30" s="4" t="str">
        <f t="shared" si="5"/>
        <v/>
      </c>
    </row>
    <row r="31" spans="1:20" x14ac:dyDescent="0.35">
      <c r="A31" s="53"/>
      <c r="B31" s="56"/>
      <c r="C31" s="59"/>
      <c r="D31" s="7" t="str">
        <f t="shared" si="0"/>
        <v/>
      </c>
      <c r="E31" s="62" t="str">
        <f>IF(OR(C31="",A31=""),"",IF(A31&lt;Vbld!$G$7,IF(VALUE(RIGHT(T31,2))&lt;50,76,96),INDEX(EC!$C$2:$C$739,MATCH(C31,EC,0))))</f>
        <v/>
      </c>
      <c r="F31" s="32" t="str">
        <f t="shared" si="1"/>
        <v/>
      </c>
      <c r="G31" s="37"/>
      <c r="H31" s="37"/>
      <c r="I31" s="37"/>
      <c r="J31" s="35"/>
      <c r="K31" s="28"/>
      <c r="L31" s="28"/>
      <c r="M31" s="30"/>
      <c r="N31" s="38">
        <f t="shared" si="2"/>
        <v>0</v>
      </c>
      <c r="P31" s="4" t="str">
        <f t="shared" si="3"/>
        <v/>
      </c>
      <c r="Q31" s="4" t="str">
        <f t="shared" si="4"/>
        <v/>
      </c>
      <c r="R31" s="4" t="str">
        <f t="shared" si="6"/>
        <v>/</v>
      </c>
      <c r="S31" s="4" t="str">
        <f t="shared" si="7"/>
        <v/>
      </c>
      <c r="T31" s="4" t="str">
        <f t="shared" si="5"/>
        <v/>
      </c>
    </row>
    <row r="32" spans="1:20" x14ac:dyDescent="0.35">
      <c r="A32" s="53"/>
      <c r="B32" s="56"/>
      <c r="C32" s="59"/>
      <c r="D32" s="7" t="str">
        <f t="shared" si="0"/>
        <v/>
      </c>
      <c r="E32" s="62" t="str">
        <f>IF(OR(C32="",A32=""),"",IF(A32&lt;Vbld!$G$7,IF(VALUE(RIGHT(T32,2))&lt;50,76,96),INDEX(EC!$C$2:$C$739,MATCH(C32,EC,0))))</f>
        <v/>
      </c>
      <c r="F32" s="32" t="str">
        <f t="shared" si="1"/>
        <v/>
      </c>
      <c r="G32" s="37"/>
      <c r="H32" s="37"/>
      <c r="I32" s="37"/>
      <c r="J32" s="35"/>
      <c r="K32" s="28"/>
      <c r="L32" s="28"/>
      <c r="M32" s="30"/>
      <c r="N32" s="38">
        <f t="shared" si="2"/>
        <v>0</v>
      </c>
      <c r="P32" s="4" t="str">
        <f t="shared" si="3"/>
        <v/>
      </c>
      <c r="Q32" s="4" t="str">
        <f t="shared" si="4"/>
        <v/>
      </c>
      <c r="R32" s="4" t="str">
        <f t="shared" si="6"/>
        <v>/</v>
      </c>
      <c r="S32" s="4" t="str">
        <f t="shared" si="7"/>
        <v/>
      </c>
      <c r="T32" s="4" t="str">
        <f t="shared" si="5"/>
        <v/>
      </c>
    </row>
    <row r="33" spans="1:20" x14ac:dyDescent="0.35">
      <c r="A33" s="53"/>
      <c r="B33" s="56"/>
      <c r="C33" s="59"/>
      <c r="D33" s="7" t="str">
        <f t="shared" si="0"/>
        <v/>
      </c>
      <c r="E33" s="62" t="str">
        <f>IF(OR(C33="",A33=""),"",IF(A33&lt;Vbld!$G$7,IF(VALUE(RIGHT(T33,2))&lt;50,76,96),INDEX(EC!$C$2:$C$739,MATCH(C33,EC,0))))</f>
        <v/>
      </c>
      <c r="F33" s="32" t="str">
        <f t="shared" si="1"/>
        <v/>
      </c>
      <c r="G33" s="37"/>
      <c r="H33" s="37"/>
      <c r="I33" s="37"/>
      <c r="J33" s="35"/>
      <c r="K33" s="28"/>
      <c r="L33" s="28"/>
      <c r="M33" s="30"/>
      <c r="N33" s="38">
        <f t="shared" si="2"/>
        <v>0</v>
      </c>
      <c r="P33" s="4" t="str">
        <f t="shared" si="3"/>
        <v/>
      </c>
      <c r="Q33" s="4" t="str">
        <f t="shared" si="4"/>
        <v/>
      </c>
      <c r="R33" s="4" t="str">
        <f t="shared" si="6"/>
        <v>/</v>
      </c>
      <c r="S33" s="4" t="str">
        <f t="shared" si="7"/>
        <v/>
      </c>
      <c r="T33" s="4" t="str">
        <f t="shared" si="5"/>
        <v/>
      </c>
    </row>
    <row r="34" spans="1:20" x14ac:dyDescent="0.35">
      <c r="A34" s="53"/>
      <c r="B34" s="56"/>
      <c r="C34" s="59"/>
      <c r="D34" s="7" t="str">
        <f t="shared" si="0"/>
        <v/>
      </c>
      <c r="E34" s="62" t="str">
        <f>IF(OR(C34="",A34=""),"",IF(A34&lt;Vbld!$G$7,IF(VALUE(RIGHT(T34,2))&lt;50,76,96),INDEX(EC!$C$2:$C$739,MATCH(C34,EC,0))))</f>
        <v/>
      </c>
      <c r="F34" s="32" t="str">
        <f t="shared" si="1"/>
        <v/>
      </c>
      <c r="G34" s="37"/>
      <c r="H34" s="37"/>
      <c r="I34" s="37"/>
      <c r="J34" s="35"/>
      <c r="K34" s="28"/>
      <c r="L34" s="28"/>
      <c r="M34" s="30"/>
      <c r="N34" s="38">
        <f t="shared" si="2"/>
        <v>0</v>
      </c>
      <c r="P34" s="4" t="str">
        <f t="shared" si="3"/>
        <v/>
      </c>
      <c r="Q34" s="4" t="str">
        <f t="shared" si="4"/>
        <v/>
      </c>
      <c r="R34" s="4" t="str">
        <f t="shared" si="6"/>
        <v>/</v>
      </c>
      <c r="S34" s="4" t="str">
        <f t="shared" si="7"/>
        <v/>
      </c>
      <c r="T34" s="4" t="str">
        <f t="shared" si="5"/>
        <v/>
      </c>
    </row>
    <row r="35" spans="1:20" x14ac:dyDescent="0.35">
      <c r="A35" s="53"/>
      <c r="B35" s="56"/>
      <c r="C35" s="59"/>
      <c r="D35" s="7" t="str">
        <f t="shared" si="0"/>
        <v/>
      </c>
      <c r="E35" s="62" t="str">
        <f>IF(OR(C35="",A35=""),"",IF(A35&lt;Vbld!$G$7,IF(VALUE(RIGHT(T35,2))&lt;50,76,96),INDEX(EC!$C$2:$C$739,MATCH(C35,EC,0))))</f>
        <v/>
      </c>
      <c r="F35" s="32" t="str">
        <f t="shared" si="1"/>
        <v/>
      </c>
      <c r="G35" s="37"/>
      <c r="H35" s="37"/>
      <c r="I35" s="37"/>
      <c r="J35" s="35"/>
      <c r="K35" s="28"/>
      <c r="L35" s="28"/>
      <c r="M35" s="30"/>
      <c r="N35" s="38">
        <f t="shared" si="2"/>
        <v>0</v>
      </c>
      <c r="P35" s="4" t="str">
        <f t="shared" si="3"/>
        <v/>
      </c>
      <c r="Q35" s="4" t="str">
        <f t="shared" si="4"/>
        <v/>
      </c>
      <c r="R35" s="4" t="str">
        <f t="shared" si="6"/>
        <v>/</v>
      </c>
      <c r="S35" s="4" t="str">
        <f t="shared" si="7"/>
        <v/>
      </c>
      <c r="T35" s="4" t="str">
        <f t="shared" si="5"/>
        <v/>
      </c>
    </row>
    <row r="36" spans="1:20" x14ac:dyDescent="0.35">
      <c r="A36" s="53"/>
      <c r="B36" s="56"/>
      <c r="C36" s="59"/>
      <c r="D36" s="7" t="str">
        <f t="shared" si="0"/>
        <v/>
      </c>
      <c r="E36" s="62" t="str">
        <f>IF(OR(C36="",A36=""),"",IF(A36&lt;Vbld!$G$7,IF(VALUE(RIGHT(T36,2))&lt;50,76,96),INDEX(EC!$C$2:$C$739,MATCH(C36,EC,0))))</f>
        <v/>
      </c>
      <c r="F36" s="32" t="str">
        <f t="shared" si="1"/>
        <v/>
      </c>
      <c r="G36" s="37"/>
      <c r="H36" s="37"/>
      <c r="I36" s="37"/>
      <c r="J36" s="35"/>
      <c r="K36" s="28"/>
      <c r="L36" s="28"/>
      <c r="M36" s="30"/>
      <c r="N36" s="38">
        <f t="shared" si="2"/>
        <v>0</v>
      </c>
      <c r="P36" s="4" t="str">
        <f t="shared" si="3"/>
        <v/>
      </c>
      <c r="Q36" s="4" t="str">
        <f t="shared" si="4"/>
        <v/>
      </c>
      <c r="R36" s="4" t="str">
        <f t="shared" si="6"/>
        <v>/</v>
      </c>
      <c r="S36" s="4" t="str">
        <f t="shared" si="7"/>
        <v/>
      </c>
      <c r="T36" s="4" t="str">
        <f t="shared" si="5"/>
        <v/>
      </c>
    </row>
    <row r="37" spans="1:20" x14ac:dyDescent="0.35">
      <c r="A37" s="53"/>
      <c r="B37" s="56"/>
      <c r="C37" s="59"/>
      <c r="D37" s="7" t="str">
        <f t="shared" si="0"/>
        <v/>
      </c>
      <c r="E37" s="62" t="str">
        <f>IF(OR(C37="",A37=""),"",IF(A37&lt;Vbld!$G$7,IF(VALUE(RIGHT(T37,2))&lt;50,76,96),INDEX(EC!$C$2:$C$739,MATCH(C37,EC,0))))</f>
        <v/>
      </c>
      <c r="F37" s="32" t="str">
        <f t="shared" si="1"/>
        <v/>
      </c>
      <c r="G37" s="37"/>
      <c r="H37" s="37"/>
      <c r="I37" s="37"/>
      <c r="J37" s="35"/>
      <c r="K37" s="28"/>
      <c r="L37" s="28"/>
      <c r="M37" s="30"/>
      <c r="N37" s="38">
        <f t="shared" si="2"/>
        <v>0</v>
      </c>
      <c r="P37" s="4" t="str">
        <f t="shared" si="3"/>
        <v/>
      </c>
      <c r="Q37" s="4" t="str">
        <f t="shared" si="4"/>
        <v/>
      </c>
      <c r="R37" s="4" t="str">
        <f t="shared" si="6"/>
        <v>/</v>
      </c>
      <c r="S37" s="4" t="str">
        <f t="shared" si="7"/>
        <v/>
      </c>
      <c r="T37" s="4" t="str">
        <f t="shared" si="5"/>
        <v/>
      </c>
    </row>
    <row r="38" spans="1:20" x14ac:dyDescent="0.35">
      <c r="A38" s="53"/>
      <c r="B38" s="56"/>
      <c r="C38" s="59"/>
      <c r="D38" s="7" t="str">
        <f t="shared" si="0"/>
        <v/>
      </c>
      <c r="E38" s="62" t="str">
        <f>IF(OR(C38="",A38=""),"",IF(A38&lt;Vbld!$G$7,IF(VALUE(RIGHT(T38,2))&lt;50,76,96),INDEX(EC!$C$2:$C$739,MATCH(C38,EC,0))))</f>
        <v/>
      </c>
      <c r="F38" s="32" t="str">
        <f t="shared" si="1"/>
        <v/>
      </c>
      <c r="G38" s="37"/>
      <c r="H38" s="37"/>
      <c r="I38" s="37"/>
      <c r="J38" s="35"/>
      <c r="K38" s="28"/>
      <c r="L38" s="28"/>
      <c r="M38" s="30"/>
      <c r="N38" s="38">
        <f t="shared" si="2"/>
        <v>0</v>
      </c>
      <c r="P38" s="4" t="str">
        <f t="shared" si="3"/>
        <v/>
      </c>
      <c r="Q38" s="4" t="str">
        <f t="shared" si="4"/>
        <v/>
      </c>
      <c r="R38" s="4" t="str">
        <f t="shared" si="6"/>
        <v>/</v>
      </c>
      <c r="S38" s="4" t="str">
        <f t="shared" si="7"/>
        <v/>
      </c>
      <c r="T38" s="4" t="str">
        <f t="shared" si="5"/>
        <v/>
      </c>
    </row>
    <row r="39" spans="1:20" x14ac:dyDescent="0.35">
      <c r="A39" s="53"/>
      <c r="B39" s="56"/>
      <c r="C39" s="59"/>
      <c r="D39" s="7" t="str">
        <f t="shared" si="0"/>
        <v/>
      </c>
      <c r="E39" s="62" t="str">
        <f>IF(OR(C39="",A39=""),"",IF(A39&lt;Vbld!$G$7,IF(VALUE(RIGHT(T39,2))&lt;50,76,96),INDEX(EC!$C$2:$C$739,MATCH(C39,EC,0))))</f>
        <v/>
      </c>
      <c r="F39" s="32" t="str">
        <f t="shared" si="1"/>
        <v/>
      </c>
      <c r="G39" s="37"/>
      <c r="H39" s="37"/>
      <c r="I39" s="37"/>
      <c r="J39" s="35"/>
      <c r="K39" s="28"/>
      <c r="L39" s="28"/>
      <c r="M39" s="30"/>
      <c r="N39" s="38">
        <f t="shared" si="2"/>
        <v>0</v>
      </c>
      <c r="P39" s="4" t="str">
        <f t="shared" si="3"/>
        <v/>
      </c>
      <c r="Q39" s="4" t="str">
        <f t="shared" si="4"/>
        <v/>
      </c>
      <c r="R39" s="4" t="str">
        <f t="shared" si="6"/>
        <v>/</v>
      </c>
      <c r="S39" s="4" t="str">
        <f t="shared" si="7"/>
        <v/>
      </c>
      <c r="T39" s="4" t="str">
        <f t="shared" si="5"/>
        <v/>
      </c>
    </row>
    <row r="40" spans="1:20" x14ac:dyDescent="0.35">
      <c r="A40" s="53"/>
      <c r="B40" s="56"/>
      <c r="C40" s="59"/>
      <c r="D40" s="7" t="str">
        <f t="shared" si="0"/>
        <v/>
      </c>
      <c r="E40" s="62" t="str">
        <f>IF(OR(C40="",A40=""),"",IF(A40&lt;Vbld!$G$7,IF(VALUE(RIGHT(T40,2))&lt;50,76,96),INDEX(EC!$C$2:$C$739,MATCH(C40,EC,0))))</f>
        <v/>
      </c>
      <c r="F40" s="32" t="str">
        <f t="shared" si="1"/>
        <v/>
      </c>
      <c r="G40" s="37"/>
      <c r="H40" s="37"/>
      <c r="I40" s="37"/>
      <c r="J40" s="35"/>
      <c r="K40" s="28"/>
      <c r="L40" s="28"/>
      <c r="M40" s="30"/>
      <c r="N40" s="38">
        <f t="shared" si="2"/>
        <v>0</v>
      </c>
      <c r="P40" s="4" t="str">
        <f t="shared" si="3"/>
        <v/>
      </c>
      <c r="Q40" s="4" t="str">
        <f t="shared" si="4"/>
        <v/>
      </c>
      <c r="R40" s="4" t="str">
        <f t="shared" si="6"/>
        <v>/</v>
      </c>
      <c r="S40" s="4" t="str">
        <f t="shared" si="7"/>
        <v/>
      </c>
      <c r="T40" s="4" t="str">
        <f t="shared" si="5"/>
        <v/>
      </c>
    </row>
    <row r="41" spans="1:20" x14ac:dyDescent="0.35">
      <c r="A41" s="53"/>
      <c r="B41" s="56"/>
      <c r="C41" s="59"/>
      <c r="D41" s="7" t="str">
        <f t="shared" si="0"/>
        <v/>
      </c>
      <c r="E41" s="62" t="str">
        <f>IF(OR(C41="",A41=""),"",IF(A41&lt;Vbld!$G$7,IF(VALUE(RIGHT(T41,2))&lt;50,76,96),INDEX(EC!$C$2:$C$739,MATCH(C41,EC,0))))</f>
        <v/>
      </c>
      <c r="F41" s="32" t="str">
        <f t="shared" si="1"/>
        <v/>
      </c>
      <c r="G41" s="37"/>
      <c r="H41" s="37"/>
      <c r="I41" s="37"/>
      <c r="J41" s="35"/>
      <c r="K41" s="28"/>
      <c r="L41" s="28"/>
      <c r="M41" s="30"/>
      <c r="N41" s="38">
        <f t="shared" si="2"/>
        <v>0</v>
      </c>
      <c r="P41" s="4" t="str">
        <f t="shared" si="3"/>
        <v/>
      </c>
      <c r="Q41" s="4" t="str">
        <f t="shared" si="4"/>
        <v/>
      </c>
      <c r="R41" s="4" t="str">
        <f t="shared" si="6"/>
        <v>/</v>
      </c>
      <c r="S41" s="4" t="str">
        <f t="shared" si="7"/>
        <v/>
      </c>
      <c r="T41" s="4" t="str">
        <f t="shared" si="5"/>
        <v/>
      </c>
    </row>
    <row r="42" spans="1:20" x14ac:dyDescent="0.35">
      <c r="A42" s="53"/>
      <c r="B42" s="56"/>
      <c r="C42" s="59"/>
      <c r="D42" s="7" t="str">
        <f t="shared" si="0"/>
        <v/>
      </c>
      <c r="E42" s="62" t="str">
        <f>IF(OR(C42="",A42=""),"",IF(A42&lt;Vbld!$G$7,IF(VALUE(RIGHT(T42,2))&lt;50,76,96),INDEX(EC!$C$2:$C$739,MATCH(C42,EC,0))))</f>
        <v/>
      </c>
      <c r="F42" s="32" t="str">
        <f t="shared" si="1"/>
        <v/>
      </c>
      <c r="G42" s="37"/>
      <c r="H42" s="37"/>
      <c r="I42" s="37"/>
      <c r="J42" s="35"/>
      <c r="K42" s="28"/>
      <c r="L42" s="28"/>
      <c r="M42" s="30"/>
      <c r="N42" s="38">
        <f t="shared" si="2"/>
        <v>0</v>
      </c>
      <c r="P42" s="4" t="str">
        <f t="shared" si="3"/>
        <v/>
      </c>
      <c r="Q42" s="4" t="str">
        <f t="shared" si="4"/>
        <v/>
      </c>
      <c r="R42" s="4" t="str">
        <f t="shared" si="6"/>
        <v>/</v>
      </c>
      <c r="S42" s="4" t="str">
        <f t="shared" si="7"/>
        <v/>
      </c>
      <c r="T42" s="4" t="str">
        <f t="shared" si="5"/>
        <v/>
      </c>
    </row>
    <row r="43" spans="1:20" x14ac:dyDescent="0.35">
      <c r="A43" s="53"/>
      <c r="B43" s="56"/>
      <c r="C43" s="59"/>
      <c r="D43" s="7" t="str">
        <f t="shared" si="0"/>
        <v/>
      </c>
      <c r="E43" s="62" t="str">
        <f>IF(OR(C43="",A43=""),"",IF(A43&lt;Vbld!$G$7,IF(VALUE(RIGHT(T43,2))&lt;50,76,96),INDEX(EC!$C$2:$C$739,MATCH(C43,EC,0))))</f>
        <v/>
      </c>
      <c r="F43" s="32" t="str">
        <f t="shared" si="1"/>
        <v/>
      </c>
      <c r="G43" s="37"/>
      <c r="H43" s="37"/>
      <c r="I43" s="37"/>
      <c r="J43" s="35"/>
      <c r="K43" s="28"/>
      <c r="L43" s="28"/>
      <c r="M43" s="30"/>
      <c r="N43" s="38">
        <f t="shared" si="2"/>
        <v>0</v>
      </c>
      <c r="P43" s="4" t="str">
        <f t="shared" si="3"/>
        <v/>
      </c>
      <c r="Q43" s="4" t="str">
        <f t="shared" si="4"/>
        <v/>
      </c>
      <c r="R43" s="4" t="str">
        <f t="shared" si="6"/>
        <v>/</v>
      </c>
      <c r="S43" s="4" t="str">
        <f t="shared" si="7"/>
        <v/>
      </c>
      <c r="T43" s="4" t="str">
        <f t="shared" si="5"/>
        <v/>
      </c>
    </row>
    <row r="44" spans="1:20" x14ac:dyDescent="0.35">
      <c r="A44" s="53"/>
      <c r="B44" s="56"/>
      <c r="C44" s="59"/>
      <c r="D44" s="7" t="str">
        <f t="shared" si="0"/>
        <v/>
      </c>
      <c r="E44" s="62" t="str">
        <f>IF(OR(C44="",A44=""),"",IF(A44&lt;Vbld!$G$7,IF(VALUE(RIGHT(T44,2))&lt;50,76,96),INDEX(EC!$C$2:$C$739,MATCH(C44,EC,0))))</f>
        <v/>
      </c>
      <c r="F44" s="32" t="str">
        <f t="shared" si="1"/>
        <v/>
      </c>
      <c r="G44" s="37"/>
      <c r="H44" s="37"/>
      <c r="I44" s="37"/>
      <c r="J44" s="35"/>
      <c r="K44" s="28"/>
      <c r="L44" s="28"/>
      <c r="M44" s="30"/>
      <c r="N44" s="38">
        <f t="shared" si="2"/>
        <v>0</v>
      </c>
      <c r="P44" s="4" t="str">
        <f t="shared" si="3"/>
        <v/>
      </c>
      <c r="Q44" s="4" t="str">
        <f t="shared" si="4"/>
        <v/>
      </c>
      <c r="R44" s="4" t="str">
        <f t="shared" si="6"/>
        <v>/</v>
      </c>
      <c r="S44" s="4" t="str">
        <f t="shared" si="7"/>
        <v/>
      </c>
      <c r="T44" s="4" t="str">
        <f t="shared" si="5"/>
        <v/>
      </c>
    </row>
    <row r="45" spans="1:20" x14ac:dyDescent="0.35">
      <c r="A45" s="53"/>
      <c r="B45" s="56"/>
      <c r="C45" s="59"/>
      <c r="D45" s="7" t="str">
        <f t="shared" si="0"/>
        <v/>
      </c>
      <c r="E45" s="62" t="str">
        <f>IF(OR(C45="",A45=""),"",IF(A45&lt;Vbld!$G$7,IF(VALUE(RIGHT(T45,2))&lt;50,76,96),INDEX(EC!$C$2:$C$739,MATCH(C45,EC,0))))</f>
        <v/>
      </c>
      <c r="F45" s="32" t="str">
        <f t="shared" si="1"/>
        <v/>
      </c>
      <c r="G45" s="37"/>
      <c r="H45" s="37"/>
      <c r="I45" s="37"/>
      <c r="J45" s="35"/>
      <c r="K45" s="28"/>
      <c r="L45" s="28"/>
      <c r="M45" s="30"/>
      <c r="N45" s="38">
        <f t="shared" si="2"/>
        <v>0</v>
      </c>
      <c r="P45" s="4" t="str">
        <f t="shared" si="3"/>
        <v/>
      </c>
      <c r="Q45" s="4" t="str">
        <f t="shared" si="4"/>
        <v/>
      </c>
      <c r="R45" s="4" t="str">
        <f t="shared" si="6"/>
        <v>/</v>
      </c>
      <c r="S45" s="4" t="str">
        <f t="shared" si="7"/>
        <v/>
      </c>
      <c r="T45" s="4" t="str">
        <f t="shared" si="5"/>
        <v/>
      </c>
    </row>
    <row r="46" spans="1:20" x14ac:dyDescent="0.35">
      <c r="A46" s="53"/>
      <c r="B46" s="56"/>
      <c r="C46" s="59"/>
      <c r="D46" s="7" t="str">
        <f t="shared" si="0"/>
        <v/>
      </c>
      <c r="E46" s="62" t="str">
        <f>IF(OR(C46="",A46=""),"",IF(A46&lt;Vbld!$G$7,IF(VALUE(RIGHT(T46,2))&lt;50,76,96),INDEX(EC!$C$2:$C$739,MATCH(C46,EC,0))))</f>
        <v/>
      </c>
      <c r="F46" s="32" t="str">
        <f t="shared" si="1"/>
        <v/>
      </c>
      <c r="G46" s="37"/>
      <c r="H46" s="37"/>
      <c r="I46" s="37"/>
      <c r="J46" s="35"/>
      <c r="K46" s="28"/>
      <c r="L46" s="28"/>
      <c r="M46" s="30"/>
      <c r="N46" s="38">
        <f t="shared" si="2"/>
        <v>0</v>
      </c>
      <c r="P46" s="4" t="str">
        <f t="shared" si="3"/>
        <v/>
      </c>
      <c r="Q46" s="4" t="str">
        <f t="shared" si="4"/>
        <v/>
      </c>
      <c r="R46" s="4" t="str">
        <f t="shared" si="6"/>
        <v>/</v>
      </c>
      <c r="S46" s="4" t="str">
        <f t="shared" si="7"/>
        <v/>
      </c>
      <c r="T46" s="4" t="str">
        <f t="shared" si="5"/>
        <v/>
      </c>
    </row>
    <row r="47" spans="1:20" x14ac:dyDescent="0.35">
      <c r="A47" s="53"/>
      <c r="B47" s="56"/>
      <c r="C47" s="59"/>
      <c r="D47" s="7" t="str">
        <f t="shared" si="0"/>
        <v/>
      </c>
      <c r="E47" s="62" t="str">
        <f>IF(OR(C47="",A47=""),"",IF(A47&lt;Vbld!$G$7,IF(VALUE(RIGHT(T47,2))&lt;50,76,96),INDEX(EC!$C$2:$C$739,MATCH(C47,EC,0))))</f>
        <v/>
      </c>
      <c r="F47" s="32" t="str">
        <f t="shared" si="1"/>
        <v/>
      </c>
      <c r="G47" s="37"/>
      <c r="H47" s="37"/>
      <c r="I47" s="37"/>
      <c r="J47" s="35"/>
      <c r="K47" s="28"/>
      <c r="L47" s="28"/>
      <c r="M47" s="30"/>
      <c r="N47" s="38">
        <f t="shared" si="2"/>
        <v>0</v>
      </c>
      <c r="P47" s="4" t="str">
        <f t="shared" si="3"/>
        <v/>
      </c>
      <c r="Q47" s="4" t="str">
        <f t="shared" si="4"/>
        <v/>
      </c>
      <c r="R47" s="4" t="str">
        <f t="shared" si="6"/>
        <v>/</v>
      </c>
      <c r="S47" s="4" t="str">
        <f t="shared" si="7"/>
        <v/>
      </c>
      <c r="T47" s="4" t="str">
        <f t="shared" si="5"/>
        <v/>
      </c>
    </row>
    <row r="48" spans="1:20" x14ac:dyDescent="0.35">
      <c r="A48" s="53"/>
      <c r="B48" s="56"/>
      <c r="C48" s="59"/>
      <c r="D48" s="7" t="str">
        <f t="shared" si="0"/>
        <v/>
      </c>
      <c r="E48" s="62" t="str">
        <f>IF(OR(C48="",A48=""),"",IF(A48&lt;Vbld!$G$7,IF(VALUE(RIGHT(T48,2))&lt;50,76,96),INDEX(EC!$C$2:$C$739,MATCH(C48,EC,0))))</f>
        <v/>
      </c>
      <c r="F48" s="32" t="str">
        <f t="shared" si="1"/>
        <v/>
      </c>
      <c r="G48" s="37"/>
      <c r="H48" s="37"/>
      <c r="I48" s="37"/>
      <c r="J48" s="35"/>
      <c r="K48" s="28"/>
      <c r="L48" s="28"/>
      <c r="M48" s="30"/>
      <c r="N48" s="38">
        <f t="shared" si="2"/>
        <v>0</v>
      </c>
      <c r="P48" s="4" t="str">
        <f t="shared" si="3"/>
        <v/>
      </c>
      <c r="Q48" s="4" t="str">
        <f t="shared" si="4"/>
        <v/>
      </c>
      <c r="R48" s="4" t="str">
        <f t="shared" si="6"/>
        <v>/</v>
      </c>
      <c r="S48" s="4" t="str">
        <f t="shared" si="7"/>
        <v/>
      </c>
      <c r="T48" s="4" t="str">
        <f t="shared" si="5"/>
        <v/>
      </c>
    </row>
    <row r="49" spans="1:20" x14ac:dyDescent="0.35">
      <c r="A49" s="53"/>
      <c r="B49" s="56"/>
      <c r="C49" s="59"/>
      <c r="D49" s="7" t="str">
        <f t="shared" si="0"/>
        <v/>
      </c>
      <c r="E49" s="62" t="str">
        <f>IF(OR(C49="",A49=""),"",IF(A49&lt;Vbld!$G$7,IF(VALUE(RIGHT(T49,2))&lt;50,76,96),INDEX(EC!$C$2:$C$739,MATCH(C49,EC,0))))</f>
        <v/>
      </c>
      <c r="F49" s="32" t="str">
        <f t="shared" si="1"/>
        <v/>
      </c>
      <c r="G49" s="37"/>
      <c r="H49" s="37"/>
      <c r="I49" s="37"/>
      <c r="J49" s="35"/>
      <c r="K49" s="28"/>
      <c r="L49" s="28"/>
      <c r="M49" s="30"/>
      <c r="N49" s="38">
        <f t="shared" si="2"/>
        <v>0</v>
      </c>
      <c r="P49" s="4" t="str">
        <f t="shared" si="3"/>
        <v/>
      </c>
      <c r="Q49" s="4" t="str">
        <f t="shared" si="4"/>
        <v/>
      </c>
      <c r="R49" s="4" t="str">
        <f t="shared" si="6"/>
        <v>/</v>
      </c>
      <c r="S49" s="4" t="str">
        <f t="shared" si="7"/>
        <v/>
      </c>
      <c r="T49" s="4" t="str">
        <f t="shared" si="5"/>
        <v/>
      </c>
    </row>
    <row r="50" spans="1:20" x14ac:dyDescent="0.35">
      <c r="A50" s="53"/>
      <c r="B50" s="56"/>
      <c r="C50" s="59"/>
      <c r="D50" s="7" t="str">
        <f t="shared" si="0"/>
        <v/>
      </c>
      <c r="E50" s="62" t="str">
        <f>IF(OR(C50="",A50=""),"",IF(A50&lt;Vbld!$G$7,IF(VALUE(RIGHT(T50,2))&lt;50,76,96),INDEX(EC!$C$2:$C$739,MATCH(C50,EC,0))))</f>
        <v/>
      </c>
      <c r="F50" s="32" t="str">
        <f t="shared" si="1"/>
        <v/>
      </c>
      <c r="G50" s="37"/>
      <c r="H50" s="37"/>
      <c r="I50" s="37"/>
      <c r="J50" s="35"/>
      <c r="K50" s="28"/>
      <c r="L50" s="28"/>
      <c r="M50" s="30"/>
      <c r="N50" s="38">
        <f t="shared" si="2"/>
        <v>0</v>
      </c>
      <c r="P50" s="4" t="str">
        <f t="shared" si="3"/>
        <v/>
      </c>
      <c r="Q50" s="4" t="str">
        <f t="shared" si="4"/>
        <v/>
      </c>
      <c r="R50" s="4" t="str">
        <f t="shared" si="6"/>
        <v>/</v>
      </c>
      <c r="S50" s="4" t="str">
        <f t="shared" si="7"/>
        <v/>
      </c>
      <c r="T50" s="4" t="str">
        <f t="shared" si="5"/>
        <v/>
      </c>
    </row>
    <row r="51" spans="1:20" x14ac:dyDescent="0.35">
      <c r="A51" s="53"/>
      <c r="B51" s="56"/>
      <c r="C51" s="59"/>
      <c r="D51" s="7" t="str">
        <f t="shared" si="0"/>
        <v/>
      </c>
      <c r="E51" s="62" t="str">
        <f>IF(OR(C51="",A51=""),"",IF(A51&lt;Vbld!$G$7,IF(VALUE(RIGHT(T51,2))&lt;50,76,96),INDEX(EC!$C$2:$C$739,MATCH(C51,EC,0))))</f>
        <v/>
      </c>
      <c r="F51" s="32" t="str">
        <f t="shared" si="1"/>
        <v/>
      </c>
      <c r="G51" s="37"/>
      <c r="H51" s="37"/>
      <c r="I51" s="37"/>
      <c r="J51" s="35"/>
      <c r="K51" s="28"/>
      <c r="L51" s="28"/>
      <c r="M51" s="30"/>
      <c r="N51" s="38">
        <f t="shared" si="2"/>
        <v>0</v>
      </c>
      <c r="P51" s="4" t="str">
        <f t="shared" si="3"/>
        <v/>
      </c>
      <c r="Q51" s="4" t="str">
        <f t="shared" si="4"/>
        <v/>
      </c>
      <c r="R51" s="4" t="str">
        <f t="shared" si="6"/>
        <v>/</v>
      </c>
      <c r="S51" s="4" t="str">
        <f t="shared" si="7"/>
        <v/>
      </c>
      <c r="T51" s="4" t="str">
        <f t="shared" si="5"/>
        <v/>
      </c>
    </row>
    <row r="52" spans="1:20" x14ac:dyDescent="0.35">
      <c r="A52" s="53"/>
      <c r="B52" s="56"/>
      <c r="C52" s="59"/>
      <c r="D52" s="7" t="str">
        <f t="shared" si="0"/>
        <v/>
      </c>
      <c r="E52" s="62" t="str">
        <f>IF(OR(C52="",A52=""),"",IF(A52&lt;Vbld!$G$7,IF(VALUE(RIGHT(T52,2))&lt;50,76,96),INDEX(EC!$C$2:$C$739,MATCH(C52,EC,0))))</f>
        <v/>
      </c>
      <c r="F52" s="32" t="str">
        <f t="shared" si="1"/>
        <v/>
      </c>
      <c r="G52" s="37"/>
      <c r="H52" s="37"/>
      <c r="I52" s="37"/>
      <c r="J52" s="35"/>
      <c r="K52" s="28"/>
      <c r="L52" s="28"/>
      <c r="M52" s="30"/>
      <c r="N52" s="38">
        <f t="shared" si="2"/>
        <v>0</v>
      </c>
      <c r="P52" s="4" t="str">
        <f t="shared" si="3"/>
        <v/>
      </c>
      <c r="Q52" s="4" t="str">
        <f t="shared" si="4"/>
        <v/>
      </c>
      <c r="R52" s="4" t="str">
        <f t="shared" si="6"/>
        <v>/</v>
      </c>
      <c r="S52" s="4" t="str">
        <f t="shared" si="7"/>
        <v/>
      </c>
      <c r="T52" s="4" t="str">
        <f t="shared" si="5"/>
        <v/>
      </c>
    </row>
    <row r="53" spans="1:20" x14ac:dyDescent="0.35">
      <c r="A53" s="53"/>
      <c r="B53" s="56"/>
      <c r="C53" s="59"/>
      <c r="D53" s="7" t="str">
        <f t="shared" si="0"/>
        <v/>
      </c>
      <c r="E53" s="62" t="str">
        <f>IF(OR(C53="",A53=""),"",IF(A53&lt;Vbld!$G$7,IF(VALUE(RIGHT(T53,2))&lt;50,76,96),INDEX(EC!$C$2:$C$739,MATCH(C53,EC,0))))</f>
        <v/>
      </c>
      <c r="F53" s="32" t="str">
        <f t="shared" si="1"/>
        <v/>
      </c>
      <c r="G53" s="37"/>
      <c r="H53" s="37"/>
      <c r="I53" s="37"/>
      <c r="J53" s="35"/>
      <c r="K53" s="28"/>
      <c r="L53" s="28"/>
      <c r="M53" s="30"/>
      <c r="N53" s="38">
        <f t="shared" si="2"/>
        <v>0</v>
      </c>
      <c r="P53" s="4" t="str">
        <f t="shared" si="3"/>
        <v/>
      </c>
      <c r="Q53" s="4" t="str">
        <f t="shared" si="4"/>
        <v/>
      </c>
      <c r="R53" s="4" t="str">
        <f t="shared" si="6"/>
        <v>/</v>
      </c>
      <c r="S53" s="4" t="str">
        <f t="shared" si="7"/>
        <v/>
      </c>
      <c r="T53" s="4" t="str">
        <f t="shared" si="5"/>
        <v/>
      </c>
    </row>
    <row r="54" spans="1:20" x14ac:dyDescent="0.35">
      <c r="A54" s="53"/>
      <c r="B54" s="56"/>
      <c r="C54" s="59"/>
      <c r="D54" s="7" t="str">
        <f t="shared" si="0"/>
        <v/>
      </c>
      <c r="E54" s="62" t="str">
        <f>IF(OR(C54="",A54=""),"",IF(A54&lt;Vbld!$G$7,IF(VALUE(RIGHT(T54,2))&lt;50,76,96),INDEX(EC!$C$2:$C$739,MATCH(C54,EC,0))))</f>
        <v/>
      </c>
      <c r="F54" s="32" t="str">
        <f t="shared" si="1"/>
        <v/>
      </c>
      <c r="G54" s="37"/>
      <c r="H54" s="37"/>
      <c r="I54" s="37"/>
      <c r="J54" s="35"/>
      <c r="K54" s="28"/>
      <c r="L54" s="28"/>
      <c r="M54" s="30"/>
      <c r="N54" s="38">
        <f t="shared" si="2"/>
        <v>0</v>
      </c>
      <c r="P54" s="4" t="str">
        <f t="shared" si="3"/>
        <v/>
      </c>
      <c r="Q54" s="4" t="str">
        <f t="shared" si="4"/>
        <v/>
      </c>
      <c r="R54" s="4" t="str">
        <f t="shared" si="6"/>
        <v>/</v>
      </c>
      <c r="S54" s="4" t="str">
        <f t="shared" si="7"/>
        <v/>
      </c>
      <c r="T54" s="4" t="str">
        <f t="shared" si="5"/>
        <v/>
      </c>
    </row>
    <row r="55" spans="1:20" x14ac:dyDescent="0.35">
      <c r="A55" s="53"/>
      <c r="B55" s="56"/>
      <c r="C55" s="59"/>
      <c r="D55" s="7" t="str">
        <f t="shared" si="0"/>
        <v/>
      </c>
      <c r="E55" s="62" t="str">
        <f>IF(OR(C55="",A55=""),"",IF(A55&lt;Vbld!$G$7,IF(VALUE(RIGHT(T55,2))&lt;50,76,96),INDEX(EC!$C$2:$C$739,MATCH(C55,EC,0))))</f>
        <v/>
      </c>
      <c r="F55" s="32" t="str">
        <f t="shared" si="1"/>
        <v/>
      </c>
      <c r="G55" s="37"/>
      <c r="H55" s="37"/>
      <c r="I55" s="37"/>
      <c r="J55" s="35"/>
      <c r="K55" s="28"/>
      <c r="L55" s="28"/>
      <c r="M55" s="30"/>
      <c r="N55" s="38">
        <f t="shared" si="2"/>
        <v>0</v>
      </c>
      <c r="P55" s="4" t="str">
        <f t="shared" si="3"/>
        <v/>
      </c>
      <c r="Q55" s="4" t="str">
        <f t="shared" si="4"/>
        <v/>
      </c>
      <c r="R55" s="4" t="str">
        <f t="shared" si="6"/>
        <v>/</v>
      </c>
      <c r="S55" s="4" t="str">
        <f t="shared" si="7"/>
        <v/>
      </c>
      <c r="T55" s="4" t="str">
        <f t="shared" si="5"/>
        <v/>
      </c>
    </row>
    <row r="56" spans="1:20" x14ac:dyDescent="0.35">
      <c r="A56" s="53"/>
      <c r="B56" s="56"/>
      <c r="C56" s="59"/>
      <c r="D56" s="7" t="str">
        <f t="shared" si="0"/>
        <v/>
      </c>
      <c r="E56" s="62" t="str">
        <f>IF(OR(C56="",A56=""),"",IF(A56&lt;Vbld!$G$7,IF(VALUE(RIGHT(T56,2))&lt;50,76,96),INDEX(EC!$C$2:$C$739,MATCH(C56,EC,0))))</f>
        <v/>
      </c>
      <c r="F56" s="32" t="str">
        <f t="shared" si="1"/>
        <v/>
      </c>
      <c r="G56" s="37"/>
      <c r="H56" s="37"/>
      <c r="I56" s="37"/>
      <c r="J56" s="35"/>
      <c r="K56" s="28"/>
      <c r="L56" s="28"/>
      <c r="M56" s="30"/>
      <c r="N56" s="38">
        <f t="shared" si="2"/>
        <v>0</v>
      </c>
      <c r="P56" s="4" t="str">
        <f t="shared" si="3"/>
        <v/>
      </c>
      <c r="Q56" s="4" t="str">
        <f t="shared" si="4"/>
        <v/>
      </c>
      <c r="R56" s="4" t="str">
        <f t="shared" si="6"/>
        <v>/</v>
      </c>
      <c r="S56" s="4" t="str">
        <f t="shared" si="7"/>
        <v/>
      </c>
      <c r="T56" s="4" t="str">
        <f t="shared" si="5"/>
        <v/>
      </c>
    </row>
    <row r="57" spans="1:20" x14ac:dyDescent="0.35">
      <c r="A57" s="53"/>
      <c r="B57" s="56"/>
      <c r="C57" s="59"/>
      <c r="D57" s="7" t="str">
        <f t="shared" si="0"/>
        <v/>
      </c>
      <c r="E57" s="62" t="str">
        <f>IF(OR(C57="",A57=""),"",IF(A57&lt;Vbld!$G$7,IF(VALUE(RIGHT(T57,2))&lt;50,76,96),INDEX(EC!$C$2:$C$739,MATCH(C57,EC,0))))</f>
        <v/>
      </c>
      <c r="F57" s="32" t="str">
        <f t="shared" si="1"/>
        <v/>
      </c>
      <c r="G57" s="37"/>
      <c r="H57" s="37"/>
      <c r="I57" s="37"/>
      <c r="J57" s="35"/>
      <c r="K57" s="28"/>
      <c r="L57" s="28"/>
      <c r="M57" s="30"/>
      <c r="N57" s="38">
        <f t="shared" si="2"/>
        <v>0</v>
      </c>
      <c r="P57" s="4" t="str">
        <f t="shared" si="3"/>
        <v/>
      </c>
      <c r="Q57" s="4" t="str">
        <f t="shared" si="4"/>
        <v/>
      </c>
      <c r="R57" s="4" t="str">
        <f t="shared" si="6"/>
        <v>/</v>
      </c>
      <c r="S57" s="4" t="str">
        <f t="shared" si="7"/>
        <v/>
      </c>
      <c r="T57" s="4" t="str">
        <f t="shared" si="5"/>
        <v/>
      </c>
    </row>
    <row r="58" spans="1:20" x14ac:dyDescent="0.35">
      <c r="A58" s="53"/>
      <c r="B58" s="56"/>
      <c r="C58" s="59"/>
      <c r="D58" s="7" t="str">
        <f t="shared" si="0"/>
        <v/>
      </c>
      <c r="E58" s="62" t="str">
        <f>IF(OR(C58="",A58=""),"",IF(A58&lt;Vbld!$G$7,IF(VALUE(RIGHT(T58,2))&lt;50,76,96),INDEX(EC!$C$2:$C$739,MATCH(C58,EC,0))))</f>
        <v/>
      </c>
      <c r="F58" s="32" t="str">
        <f t="shared" si="1"/>
        <v/>
      </c>
      <c r="G58" s="37"/>
      <c r="H58" s="37"/>
      <c r="I58" s="37"/>
      <c r="J58" s="35"/>
      <c r="K58" s="28"/>
      <c r="L58" s="28"/>
      <c r="M58" s="30"/>
      <c r="N58" s="38">
        <f t="shared" si="2"/>
        <v>0</v>
      </c>
      <c r="P58" s="4" t="str">
        <f t="shared" si="3"/>
        <v/>
      </c>
      <c r="Q58" s="4" t="str">
        <f t="shared" si="4"/>
        <v/>
      </c>
      <c r="R58" s="4" t="str">
        <f t="shared" si="6"/>
        <v>/</v>
      </c>
      <c r="S58" s="4" t="str">
        <f t="shared" si="7"/>
        <v/>
      </c>
      <c r="T58" s="4" t="str">
        <f t="shared" si="5"/>
        <v/>
      </c>
    </row>
    <row r="59" spans="1:20" x14ac:dyDescent="0.35">
      <c r="A59" s="53"/>
      <c r="B59" s="56"/>
      <c r="C59" s="59"/>
      <c r="D59" s="7" t="str">
        <f t="shared" si="0"/>
        <v/>
      </c>
      <c r="E59" s="62" t="str">
        <f>IF(OR(C59="",A59=""),"",IF(A59&lt;Vbld!$G$7,IF(VALUE(RIGHT(T59,2))&lt;50,76,96),INDEX(EC!$C$2:$C$739,MATCH(C59,EC,0))))</f>
        <v/>
      </c>
      <c r="F59" s="32" t="str">
        <f t="shared" si="1"/>
        <v/>
      </c>
      <c r="G59" s="37"/>
      <c r="H59" s="37"/>
      <c r="I59" s="37"/>
      <c r="J59" s="35"/>
      <c r="K59" s="28"/>
      <c r="L59" s="28"/>
      <c r="M59" s="30"/>
      <c r="N59" s="38">
        <f t="shared" si="2"/>
        <v>0</v>
      </c>
      <c r="P59" s="4" t="str">
        <f t="shared" si="3"/>
        <v/>
      </c>
      <c r="Q59" s="4" t="str">
        <f t="shared" si="4"/>
        <v/>
      </c>
      <c r="R59" s="4" t="str">
        <f t="shared" si="6"/>
        <v>/</v>
      </c>
      <c r="S59" s="4" t="str">
        <f t="shared" si="7"/>
        <v/>
      </c>
      <c r="T59" s="4" t="str">
        <f t="shared" si="5"/>
        <v/>
      </c>
    </row>
    <row r="60" spans="1:20" x14ac:dyDescent="0.35">
      <c r="A60" s="53"/>
      <c r="B60" s="56"/>
      <c r="C60" s="59"/>
      <c r="D60" s="7" t="str">
        <f t="shared" si="0"/>
        <v/>
      </c>
      <c r="E60" s="62" t="str">
        <f>IF(OR(C60="",A60=""),"",IF(A60&lt;Vbld!$G$7,IF(VALUE(RIGHT(T60,2))&lt;50,76,96),INDEX(EC!$C$2:$C$739,MATCH(C60,EC,0))))</f>
        <v/>
      </c>
      <c r="F60" s="32" t="str">
        <f t="shared" si="1"/>
        <v/>
      </c>
      <c r="G60" s="37"/>
      <c r="H60" s="37"/>
      <c r="I60" s="37"/>
      <c r="J60" s="35"/>
      <c r="K60" s="28"/>
      <c r="L60" s="28"/>
      <c r="M60" s="30"/>
      <c r="N60" s="38">
        <f t="shared" si="2"/>
        <v>0</v>
      </c>
      <c r="P60" s="4" t="str">
        <f t="shared" si="3"/>
        <v/>
      </c>
      <c r="Q60" s="4" t="str">
        <f t="shared" si="4"/>
        <v/>
      </c>
      <c r="R60" s="4" t="str">
        <f t="shared" si="6"/>
        <v>/</v>
      </c>
      <c r="S60" s="4" t="str">
        <f t="shared" si="7"/>
        <v/>
      </c>
      <c r="T60" s="4" t="str">
        <f t="shared" si="5"/>
        <v/>
      </c>
    </row>
    <row r="61" spans="1:20" x14ac:dyDescent="0.35">
      <c r="A61" s="53"/>
      <c r="B61" s="56"/>
      <c r="C61" s="59"/>
      <c r="D61" s="7" t="str">
        <f t="shared" si="0"/>
        <v/>
      </c>
      <c r="E61" s="62" t="str">
        <f>IF(OR(C61="",A61=""),"",IF(A61&lt;Vbld!$G$7,IF(VALUE(RIGHT(T61,2))&lt;50,76,96),INDEX(EC!$C$2:$C$739,MATCH(C61,EC,0))))</f>
        <v/>
      </c>
      <c r="F61" s="32" t="str">
        <f t="shared" si="1"/>
        <v/>
      </c>
      <c r="G61" s="37"/>
      <c r="H61" s="37"/>
      <c r="I61" s="37"/>
      <c r="J61" s="35"/>
      <c r="K61" s="28"/>
      <c r="L61" s="28"/>
      <c r="M61" s="30"/>
      <c r="N61" s="38">
        <f t="shared" si="2"/>
        <v>0</v>
      </c>
      <c r="P61" s="4" t="str">
        <f t="shared" si="3"/>
        <v/>
      </c>
      <c r="Q61" s="4" t="str">
        <f t="shared" si="4"/>
        <v/>
      </c>
      <c r="R61" s="4" t="str">
        <f t="shared" si="6"/>
        <v>/</v>
      </c>
      <c r="S61" s="4" t="str">
        <f t="shared" si="7"/>
        <v/>
      </c>
      <c r="T61" s="4" t="str">
        <f t="shared" si="5"/>
        <v/>
      </c>
    </row>
    <row r="62" spans="1:20" x14ac:dyDescent="0.35">
      <c r="A62" s="53"/>
      <c r="B62" s="56"/>
      <c r="C62" s="59"/>
      <c r="D62" s="7" t="str">
        <f t="shared" si="0"/>
        <v/>
      </c>
      <c r="E62" s="62" t="str">
        <f>IF(OR(C62="",A62=""),"",IF(A62&lt;Vbld!$G$7,IF(VALUE(RIGHT(T62,2))&lt;50,76,96),INDEX(EC!$C$2:$C$739,MATCH(C62,EC,0))))</f>
        <v/>
      </c>
      <c r="F62" s="32" t="str">
        <f t="shared" si="1"/>
        <v/>
      </c>
      <c r="G62" s="37"/>
      <c r="H62" s="37"/>
      <c r="I62" s="37"/>
      <c r="J62" s="35"/>
      <c r="K62" s="28"/>
      <c r="L62" s="28"/>
      <c r="M62" s="30"/>
      <c r="N62" s="38">
        <f t="shared" si="2"/>
        <v>0</v>
      </c>
      <c r="P62" s="4" t="str">
        <f t="shared" si="3"/>
        <v/>
      </c>
      <c r="Q62" s="4" t="str">
        <f t="shared" si="4"/>
        <v/>
      </c>
      <c r="R62" s="4" t="str">
        <f t="shared" si="6"/>
        <v>/</v>
      </c>
      <c r="S62" s="4" t="str">
        <f t="shared" si="7"/>
        <v/>
      </c>
      <c r="T62" s="4" t="str">
        <f t="shared" si="5"/>
        <v/>
      </c>
    </row>
    <row r="63" spans="1:20" x14ac:dyDescent="0.35">
      <c r="A63" s="53"/>
      <c r="B63" s="56"/>
      <c r="C63" s="59"/>
      <c r="D63" s="7" t="str">
        <f t="shared" si="0"/>
        <v/>
      </c>
      <c r="E63" s="62" t="str">
        <f>IF(OR(C63="",A63=""),"",IF(A63&lt;Vbld!$G$7,IF(VALUE(RIGHT(T63,2))&lt;50,76,96),INDEX(EC!$C$2:$C$739,MATCH(C63,EC,0))))</f>
        <v/>
      </c>
      <c r="F63" s="32" t="str">
        <f t="shared" si="1"/>
        <v/>
      </c>
      <c r="G63" s="37"/>
      <c r="H63" s="37"/>
      <c r="I63" s="37"/>
      <c r="J63" s="35"/>
      <c r="K63" s="28"/>
      <c r="L63" s="28"/>
      <c r="M63" s="30"/>
      <c r="N63" s="38">
        <f t="shared" si="2"/>
        <v>0</v>
      </c>
      <c r="P63" s="4" t="str">
        <f t="shared" si="3"/>
        <v/>
      </c>
      <c r="Q63" s="4" t="str">
        <f t="shared" si="4"/>
        <v/>
      </c>
      <c r="R63" s="4" t="str">
        <f t="shared" si="6"/>
        <v>/</v>
      </c>
      <c r="S63" s="4" t="str">
        <f t="shared" si="7"/>
        <v/>
      </c>
      <c r="T63" s="4" t="str">
        <f t="shared" si="5"/>
        <v/>
      </c>
    </row>
    <row r="64" spans="1:20" x14ac:dyDescent="0.35">
      <c r="A64" s="53"/>
      <c r="B64" s="56"/>
      <c r="C64" s="59"/>
      <c r="D64" s="7" t="str">
        <f t="shared" si="0"/>
        <v/>
      </c>
      <c r="E64" s="62" t="str">
        <f>IF(OR(C64="",A64=""),"",IF(A64&lt;Vbld!$G$7,IF(VALUE(RIGHT(T64,2))&lt;50,76,96),INDEX(EC!$C$2:$C$739,MATCH(C64,EC,0))))</f>
        <v/>
      </c>
      <c r="F64" s="32" t="str">
        <f t="shared" si="1"/>
        <v/>
      </c>
      <c r="G64" s="37"/>
      <c r="H64" s="37"/>
      <c r="I64" s="37"/>
      <c r="J64" s="35"/>
      <c r="K64" s="28"/>
      <c r="L64" s="28"/>
      <c r="M64" s="30"/>
      <c r="N64" s="38">
        <f t="shared" si="2"/>
        <v>0</v>
      </c>
      <c r="P64" s="4" t="str">
        <f t="shared" si="3"/>
        <v/>
      </c>
      <c r="Q64" s="4" t="str">
        <f t="shared" si="4"/>
        <v/>
      </c>
      <c r="R64" s="4" t="str">
        <f t="shared" si="6"/>
        <v>/</v>
      </c>
      <c r="S64" s="4" t="str">
        <f t="shared" si="7"/>
        <v/>
      </c>
      <c r="T64" s="4" t="str">
        <f t="shared" si="5"/>
        <v/>
      </c>
    </row>
    <row r="65" spans="1:20" x14ac:dyDescent="0.35">
      <c r="A65" s="53"/>
      <c r="B65" s="56"/>
      <c r="C65" s="59"/>
      <c r="D65" s="7" t="str">
        <f t="shared" si="0"/>
        <v/>
      </c>
      <c r="E65" s="62" t="str">
        <f>IF(OR(C65="",A65=""),"",IF(A65&lt;Vbld!$G$7,IF(VALUE(RIGHT(T65,2))&lt;50,76,96),INDEX(EC!$C$2:$C$739,MATCH(C65,EC,0))))</f>
        <v/>
      </c>
      <c r="F65" s="32" t="str">
        <f t="shared" si="1"/>
        <v/>
      </c>
      <c r="G65" s="37"/>
      <c r="H65" s="37"/>
      <c r="I65" s="37"/>
      <c r="J65" s="35"/>
      <c r="K65" s="28"/>
      <c r="L65" s="28"/>
      <c r="M65" s="30"/>
      <c r="N65" s="38">
        <f t="shared" si="2"/>
        <v>0</v>
      </c>
      <c r="P65" s="4" t="str">
        <f t="shared" si="3"/>
        <v/>
      </c>
      <c r="Q65" s="4" t="str">
        <f t="shared" si="4"/>
        <v/>
      </c>
      <c r="R65" s="4" t="str">
        <f t="shared" si="6"/>
        <v>/</v>
      </c>
      <c r="S65" s="4" t="str">
        <f t="shared" si="7"/>
        <v/>
      </c>
      <c r="T65" s="4" t="str">
        <f t="shared" si="5"/>
        <v/>
      </c>
    </row>
    <row r="66" spans="1:20" x14ac:dyDescent="0.35">
      <c r="A66" s="53"/>
      <c r="B66" s="56"/>
      <c r="C66" s="59"/>
      <c r="D66" s="7" t="str">
        <f t="shared" si="0"/>
        <v/>
      </c>
      <c r="E66" s="62" t="str">
        <f>IF(OR(C66="",A66=""),"",IF(A66&lt;Vbld!$G$7,IF(VALUE(RIGHT(T66,2))&lt;50,76,96),INDEX(EC!$C$2:$C$739,MATCH(C66,EC,0))))</f>
        <v/>
      </c>
      <c r="F66" s="32" t="str">
        <f t="shared" si="1"/>
        <v/>
      </c>
      <c r="G66" s="37"/>
      <c r="H66" s="37"/>
      <c r="I66" s="37"/>
      <c r="J66" s="35"/>
      <c r="K66" s="28"/>
      <c r="L66" s="28"/>
      <c r="M66" s="30"/>
      <c r="N66" s="38">
        <f t="shared" si="2"/>
        <v>0</v>
      </c>
      <c r="P66" s="4" t="str">
        <f t="shared" si="3"/>
        <v/>
      </c>
      <c r="Q66" s="4" t="str">
        <f t="shared" si="4"/>
        <v/>
      </c>
      <c r="R66" s="4" t="str">
        <f t="shared" si="6"/>
        <v>/</v>
      </c>
      <c r="S66" s="4" t="str">
        <f t="shared" si="7"/>
        <v/>
      </c>
      <c r="T66" s="4" t="str">
        <f t="shared" si="5"/>
        <v/>
      </c>
    </row>
    <row r="67" spans="1:20" x14ac:dyDescent="0.35">
      <c r="A67" s="53"/>
      <c r="B67" s="56"/>
      <c r="C67" s="59"/>
      <c r="D67" s="7" t="str">
        <f t="shared" si="0"/>
        <v/>
      </c>
      <c r="E67" s="62" t="str">
        <f>IF(OR(C67="",A67=""),"",IF(A67&lt;Vbld!$G$7,IF(VALUE(RIGHT(T67,2))&lt;50,76,96),INDEX(EC!$C$2:$C$739,MATCH(C67,EC,0))))</f>
        <v/>
      </c>
      <c r="F67" s="32" t="str">
        <f t="shared" si="1"/>
        <v/>
      </c>
      <c r="G67" s="37"/>
      <c r="H67" s="37"/>
      <c r="I67" s="37"/>
      <c r="J67" s="35"/>
      <c r="K67" s="28"/>
      <c r="L67" s="28"/>
      <c r="M67" s="30"/>
      <c r="N67" s="38">
        <f t="shared" si="2"/>
        <v>0</v>
      </c>
      <c r="P67" s="4" t="str">
        <f t="shared" si="3"/>
        <v/>
      </c>
      <c r="Q67" s="4" t="str">
        <f t="shared" si="4"/>
        <v/>
      </c>
      <c r="R67" s="4" t="str">
        <f t="shared" si="6"/>
        <v>/</v>
      </c>
      <c r="S67" s="4" t="str">
        <f t="shared" si="7"/>
        <v/>
      </c>
      <c r="T67" s="4" t="str">
        <f t="shared" si="5"/>
        <v/>
      </c>
    </row>
    <row r="68" spans="1:20" x14ac:dyDescent="0.35">
      <c r="A68" s="53"/>
      <c r="B68" s="56"/>
      <c r="C68" s="59"/>
      <c r="D68" s="7" t="str">
        <f t="shared" si="0"/>
        <v/>
      </c>
      <c r="E68" s="62" t="str">
        <f>IF(OR(C68="",A68=""),"",IF(A68&lt;Vbld!$G$7,IF(VALUE(RIGHT(T68,2))&lt;50,76,96),INDEX(EC!$C$2:$C$739,MATCH(C68,EC,0))))</f>
        <v/>
      </c>
      <c r="F68" s="32" t="str">
        <f t="shared" si="1"/>
        <v/>
      </c>
      <c r="G68" s="37"/>
      <c r="H68" s="37"/>
      <c r="I68" s="37"/>
      <c r="J68" s="35"/>
      <c r="K68" s="28"/>
      <c r="L68" s="28"/>
      <c r="M68" s="30"/>
      <c r="N68" s="38">
        <f t="shared" si="2"/>
        <v>0</v>
      </c>
      <c r="P68" s="4" t="str">
        <f t="shared" si="3"/>
        <v/>
      </c>
      <c r="Q68" s="4" t="str">
        <f t="shared" si="4"/>
        <v/>
      </c>
      <c r="R68" s="4" t="str">
        <f t="shared" si="6"/>
        <v>/</v>
      </c>
      <c r="S68" s="4" t="str">
        <f t="shared" si="7"/>
        <v/>
      </c>
      <c r="T68" s="4" t="str">
        <f t="shared" si="5"/>
        <v/>
      </c>
    </row>
    <row r="69" spans="1:20" x14ac:dyDescent="0.35">
      <c r="A69" s="53"/>
      <c r="B69" s="56"/>
      <c r="C69" s="59"/>
      <c r="D69" s="7" t="str">
        <f t="shared" ref="D69:D132" si="8">IF(OR(B69="",C69=""),"",IF(LEN(C69)=5,CONCATENATE(B69,"/",LEFT(C69,3),"-",RIGHT(C69,2)),CONCATENATE(B69,"/",LEFT(C69,3),"-",MID(C69,4,2),RIGHT(C69,3))))</f>
        <v/>
      </c>
      <c r="E69" s="62" t="str">
        <f>IF(OR(C69="",A69=""),"",IF(A69&lt;Vbld!$G$7,IF(VALUE(RIGHT(T69,2))&lt;50,76,96),INDEX(EC!$C$2:$C$739,MATCH(C69,EC,0))))</f>
        <v/>
      </c>
      <c r="F69" s="32" t="str">
        <f t="shared" ref="F69:F132" si="9">IF(C69="","",INDEX(OmEC,MATCH(C69,EC,0)))</f>
        <v/>
      </c>
      <c r="G69" s="37"/>
      <c r="H69" s="37"/>
      <c r="I69" s="37"/>
      <c r="J69" s="35"/>
      <c r="K69" s="28"/>
      <c r="L69" s="28"/>
      <c r="M69" s="30"/>
      <c r="N69" s="38">
        <f t="shared" ref="N69:N132" si="10">SUM(I69:M69)</f>
        <v>0</v>
      </c>
      <c r="P69" s="4" t="str">
        <f t="shared" ref="P69:P132" si="11">LEFT(C69,3)</f>
        <v/>
      </c>
      <c r="Q69" s="4" t="str">
        <f t="shared" ref="Q69:Q132" si="12">IF(C69="","",IF(VALUE(RIGHT(T69,2))&lt;50,"G","B"))</f>
        <v/>
      </c>
      <c r="R69" s="4" t="str">
        <f t="shared" si="6"/>
        <v>/</v>
      </c>
      <c r="S69" s="4" t="str">
        <f t="shared" si="7"/>
        <v/>
      </c>
      <c r="T69" s="4" t="str">
        <f t="shared" ref="T69:T132" si="13">LEFT(C69,5)</f>
        <v/>
      </c>
    </row>
    <row r="70" spans="1:20" x14ac:dyDescent="0.35">
      <c r="A70" s="53"/>
      <c r="B70" s="56"/>
      <c r="C70" s="59"/>
      <c r="D70" s="7" t="str">
        <f t="shared" si="8"/>
        <v/>
      </c>
      <c r="E70" s="62" t="str">
        <f>IF(OR(C70="",A70=""),"",IF(A70&lt;Vbld!$G$7,IF(VALUE(RIGHT(T70,2))&lt;50,76,96),INDEX(EC!$C$2:$C$739,MATCH(C70,EC,0))))</f>
        <v/>
      </c>
      <c r="F70" s="32" t="str">
        <f t="shared" si="9"/>
        <v/>
      </c>
      <c r="G70" s="37"/>
      <c r="H70" s="37"/>
      <c r="I70" s="37"/>
      <c r="J70" s="35"/>
      <c r="K70" s="28"/>
      <c r="L70" s="28"/>
      <c r="M70" s="30"/>
      <c r="N70" s="38">
        <f t="shared" si="10"/>
        <v>0</v>
      </c>
      <c r="P70" s="4" t="str">
        <f t="shared" si="11"/>
        <v/>
      </c>
      <c r="Q70" s="4" t="str">
        <f t="shared" si="12"/>
        <v/>
      </c>
      <c r="R70" s="4" t="str">
        <f t="shared" ref="R70:R133" si="14">CONCATENATE(D70,"/",A70)</f>
        <v>/</v>
      </c>
      <c r="S70" s="4" t="str">
        <f t="shared" ref="S70:S133" si="15">LEFT(B70,3)</f>
        <v/>
      </c>
      <c r="T70" s="4" t="str">
        <f t="shared" si="13"/>
        <v/>
      </c>
    </row>
    <row r="71" spans="1:20" x14ac:dyDescent="0.35">
      <c r="A71" s="53"/>
      <c r="B71" s="56"/>
      <c r="C71" s="59"/>
      <c r="D71" s="7" t="str">
        <f t="shared" si="8"/>
        <v/>
      </c>
      <c r="E71" s="62" t="str">
        <f>IF(OR(C71="",A71=""),"",IF(A71&lt;Vbld!$G$7,IF(VALUE(RIGHT(T71,2))&lt;50,76,96),INDEX(EC!$C$2:$C$739,MATCH(C71,EC,0))))</f>
        <v/>
      </c>
      <c r="F71" s="32" t="str">
        <f t="shared" si="9"/>
        <v/>
      </c>
      <c r="G71" s="37"/>
      <c r="H71" s="37"/>
      <c r="I71" s="37"/>
      <c r="J71" s="35"/>
      <c r="K71" s="28"/>
      <c r="L71" s="28"/>
      <c r="M71" s="30"/>
      <c r="N71" s="38">
        <f t="shared" si="10"/>
        <v>0</v>
      </c>
      <c r="P71" s="4" t="str">
        <f t="shared" si="11"/>
        <v/>
      </c>
      <c r="Q71" s="4" t="str">
        <f t="shared" si="12"/>
        <v/>
      </c>
      <c r="R71" s="4" t="str">
        <f t="shared" si="14"/>
        <v>/</v>
      </c>
      <c r="S71" s="4" t="str">
        <f t="shared" si="15"/>
        <v/>
      </c>
      <c r="T71" s="4" t="str">
        <f t="shared" si="13"/>
        <v/>
      </c>
    </row>
    <row r="72" spans="1:20" x14ac:dyDescent="0.35">
      <c r="A72" s="53"/>
      <c r="B72" s="56"/>
      <c r="C72" s="59"/>
      <c r="D72" s="7" t="str">
        <f t="shared" si="8"/>
        <v/>
      </c>
      <c r="E72" s="62" t="str">
        <f>IF(OR(C72="",A72=""),"",IF(A72&lt;Vbld!$G$7,IF(VALUE(RIGHT(T72,2))&lt;50,76,96),INDEX(EC!$C$2:$C$739,MATCH(C72,EC,0))))</f>
        <v/>
      </c>
      <c r="F72" s="32" t="str">
        <f t="shared" si="9"/>
        <v/>
      </c>
      <c r="G72" s="37"/>
      <c r="H72" s="37"/>
      <c r="I72" s="37"/>
      <c r="J72" s="35"/>
      <c r="K72" s="28"/>
      <c r="L72" s="28"/>
      <c r="M72" s="30"/>
      <c r="N72" s="38">
        <f t="shared" si="10"/>
        <v>0</v>
      </c>
      <c r="P72" s="4" t="str">
        <f t="shared" si="11"/>
        <v/>
      </c>
      <c r="Q72" s="4" t="str">
        <f t="shared" si="12"/>
        <v/>
      </c>
      <c r="R72" s="4" t="str">
        <f t="shared" si="14"/>
        <v>/</v>
      </c>
      <c r="S72" s="4" t="str">
        <f t="shared" si="15"/>
        <v/>
      </c>
      <c r="T72" s="4" t="str">
        <f t="shared" si="13"/>
        <v/>
      </c>
    </row>
    <row r="73" spans="1:20" x14ac:dyDescent="0.35">
      <c r="A73" s="53"/>
      <c r="B73" s="56"/>
      <c r="C73" s="59"/>
      <c r="D73" s="7" t="str">
        <f t="shared" si="8"/>
        <v/>
      </c>
      <c r="E73" s="62" t="str">
        <f>IF(OR(C73="",A73=""),"",IF(A73&lt;Vbld!$G$7,IF(VALUE(RIGHT(T73,2))&lt;50,76,96),INDEX(EC!$C$2:$C$739,MATCH(C73,EC,0))))</f>
        <v/>
      </c>
      <c r="F73" s="32" t="str">
        <f t="shared" si="9"/>
        <v/>
      </c>
      <c r="G73" s="37"/>
      <c r="H73" s="37"/>
      <c r="I73" s="37"/>
      <c r="J73" s="35"/>
      <c r="K73" s="28"/>
      <c r="L73" s="28"/>
      <c r="M73" s="30"/>
      <c r="N73" s="38">
        <f t="shared" si="10"/>
        <v>0</v>
      </c>
      <c r="P73" s="4" t="str">
        <f t="shared" si="11"/>
        <v/>
      </c>
      <c r="Q73" s="4" t="str">
        <f t="shared" si="12"/>
        <v/>
      </c>
      <c r="R73" s="4" t="str">
        <f t="shared" si="14"/>
        <v>/</v>
      </c>
      <c r="S73" s="4" t="str">
        <f t="shared" si="15"/>
        <v/>
      </c>
      <c r="T73" s="4" t="str">
        <f t="shared" si="13"/>
        <v/>
      </c>
    </row>
    <row r="74" spans="1:20" x14ac:dyDescent="0.35">
      <c r="A74" s="53"/>
      <c r="B74" s="56"/>
      <c r="C74" s="59"/>
      <c r="D74" s="7" t="str">
        <f t="shared" si="8"/>
        <v/>
      </c>
      <c r="E74" s="62" t="str">
        <f>IF(OR(C74="",A74=""),"",IF(A74&lt;Vbld!$G$7,IF(VALUE(RIGHT(T74,2))&lt;50,76,96),INDEX(EC!$C$2:$C$739,MATCH(C74,EC,0))))</f>
        <v/>
      </c>
      <c r="F74" s="32" t="str">
        <f t="shared" si="9"/>
        <v/>
      </c>
      <c r="G74" s="37"/>
      <c r="H74" s="37"/>
      <c r="I74" s="37"/>
      <c r="J74" s="35"/>
      <c r="K74" s="28"/>
      <c r="L74" s="28"/>
      <c r="M74" s="30"/>
      <c r="N74" s="38">
        <f t="shared" si="10"/>
        <v>0</v>
      </c>
      <c r="P74" s="4" t="str">
        <f t="shared" si="11"/>
        <v/>
      </c>
      <c r="Q74" s="4" t="str">
        <f t="shared" si="12"/>
        <v/>
      </c>
      <c r="R74" s="4" t="str">
        <f t="shared" si="14"/>
        <v>/</v>
      </c>
      <c r="S74" s="4" t="str">
        <f t="shared" si="15"/>
        <v/>
      </c>
      <c r="T74" s="4" t="str">
        <f t="shared" si="13"/>
        <v/>
      </c>
    </row>
    <row r="75" spans="1:20" x14ac:dyDescent="0.35">
      <c r="A75" s="53"/>
      <c r="B75" s="56"/>
      <c r="C75" s="59"/>
      <c r="D75" s="7" t="str">
        <f t="shared" si="8"/>
        <v/>
      </c>
      <c r="E75" s="62" t="str">
        <f>IF(OR(C75="",A75=""),"",IF(A75&lt;Vbld!$G$7,IF(VALUE(RIGHT(T75,2))&lt;50,76,96),INDEX(EC!$C$2:$C$739,MATCH(C75,EC,0))))</f>
        <v/>
      </c>
      <c r="F75" s="32" t="str">
        <f t="shared" si="9"/>
        <v/>
      </c>
      <c r="G75" s="37"/>
      <c r="H75" s="37"/>
      <c r="I75" s="37"/>
      <c r="J75" s="35"/>
      <c r="K75" s="28"/>
      <c r="L75" s="28"/>
      <c r="M75" s="30"/>
      <c r="N75" s="38">
        <f t="shared" si="10"/>
        <v>0</v>
      </c>
      <c r="P75" s="4" t="str">
        <f t="shared" si="11"/>
        <v/>
      </c>
      <c r="Q75" s="4" t="str">
        <f t="shared" si="12"/>
        <v/>
      </c>
      <c r="R75" s="4" t="str">
        <f t="shared" si="14"/>
        <v>/</v>
      </c>
      <c r="S75" s="4" t="str">
        <f t="shared" si="15"/>
        <v/>
      </c>
      <c r="T75" s="4" t="str">
        <f t="shared" si="13"/>
        <v/>
      </c>
    </row>
    <row r="76" spans="1:20" x14ac:dyDescent="0.35">
      <c r="A76" s="53"/>
      <c r="B76" s="56"/>
      <c r="C76" s="59"/>
      <c r="D76" s="7" t="str">
        <f t="shared" si="8"/>
        <v/>
      </c>
      <c r="E76" s="62" t="str">
        <f>IF(OR(C76="",A76=""),"",IF(A76&lt;Vbld!$G$7,IF(VALUE(RIGHT(T76,2))&lt;50,76,96),INDEX(EC!$C$2:$C$739,MATCH(C76,EC,0))))</f>
        <v/>
      </c>
      <c r="F76" s="32" t="str">
        <f t="shared" si="9"/>
        <v/>
      </c>
      <c r="G76" s="37"/>
      <c r="H76" s="37"/>
      <c r="I76" s="37"/>
      <c r="J76" s="35"/>
      <c r="K76" s="28"/>
      <c r="L76" s="28"/>
      <c r="M76" s="30"/>
      <c r="N76" s="38">
        <f t="shared" si="10"/>
        <v>0</v>
      </c>
      <c r="P76" s="4" t="str">
        <f t="shared" si="11"/>
        <v/>
      </c>
      <c r="Q76" s="4" t="str">
        <f t="shared" si="12"/>
        <v/>
      </c>
      <c r="R76" s="4" t="str">
        <f t="shared" si="14"/>
        <v>/</v>
      </c>
      <c r="S76" s="4" t="str">
        <f t="shared" si="15"/>
        <v/>
      </c>
      <c r="T76" s="4" t="str">
        <f t="shared" si="13"/>
        <v/>
      </c>
    </row>
    <row r="77" spans="1:20" x14ac:dyDescent="0.35">
      <c r="A77" s="53"/>
      <c r="B77" s="56"/>
      <c r="C77" s="59"/>
      <c r="D77" s="7" t="str">
        <f t="shared" si="8"/>
        <v/>
      </c>
      <c r="E77" s="62" t="str">
        <f>IF(OR(C77="",A77=""),"",IF(A77&lt;Vbld!$G$7,IF(VALUE(RIGHT(T77,2))&lt;50,76,96),INDEX(EC!$C$2:$C$739,MATCH(C77,EC,0))))</f>
        <v/>
      </c>
      <c r="F77" s="32" t="str">
        <f t="shared" si="9"/>
        <v/>
      </c>
      <c r="G77" s="37"/>
      <c r="H77" s="37"/>
      <c r="I77" s="37"/>
      <c r="J77" s="35"/>
      <c r="K77" s="28"/>
      <c r="L77" s="28"/>
      <c r="M77" s="30"/>
      <c r="N77" s="38">
        <f t="shared" si="10"/>
        <v>0</v>
      </c>
      <c r="P77" s="4" t="str">
        <f t="shared" si="11"/>
        <v/>
      </c>
      <c r="Q77" s="4" t="str">
        <f t="shared" si="12"/>
        <v/>
      </c>
      <c r="R77" s="4" t="str">
        <f t="shared" si="14"/>
        <v>/</v>
      </c>
      <c r="S77" s="4" t="str">
        <f t="shared" si="15"/>
        <v/>
      </c>
      <c r="T77" s="4" t="str">
        <f t="shared" si="13"/>
        <v/>
      </c>
    </row>
    <row r="78" spans="1:20" x14ac:dyDescent="0.35">
      <c r="A78" s="53"/>
      <c r="B78" s="56"/>
      <c r="C78" s="59"/>
      <c r="D78" s="7" t="str">
        <f t="shared" si="8"/>
        <v/>
      </c>
      <c r="E78" s="62" t="str">
        <f>IF(OR(C78="",A78=""),"",IF(A78&lt;Vbld!$G$7,IF(VALUE(RIGHT(T78,2))&lt;50,76,96),INDEX(EC!$C$2:$C$739,MATCH(C78,EC,0))))</f>
        <v/>
      </c>
      <c r="F78" s="32" t="str">
        <f t="shared" si="9"/>
        <v/>
      </c>
      <c r="G78" s="37"/>
      <c r="H78" s="37"/>
      <c r="I78" s="37"/>
      <c r="J78" s="35"/>
      <c r="K78" s="28"/>
      <c r="L78" s="28"/>
      <c r="M78" s="30"/>
      <c r="N78" s="38">
        <f t="shared" si="10"/>
        <v>0</v>
      </c>
      <c r="P78" s="4" t="str">
        <f t="shared" si="11"/>
        <v/>
      </c>
      <c r="Q78" s="4" t="str">
        <f t="shared" si="12"/>
        <v/>
      </c>
      <c r="R78" s="4" t="str">
        <f t="shared" si="14"/>
        <v>/</v>
      </c>
      <c r="S78" s="4" t="str">
        <f t="shared" si="15"/>
        <v/>
      </c>
      <c r="T78" s="4" t="str">
        <f t="shared" si="13"/>
        <v/>
      </c>
    </row>
    <row r="79" spans="1:20" x14ac:dyDescent="0.35">
      <c r="A79" s="53"/>
      <c r="B79" s="56"/>
      <c r="C79" s="59"/>
      <c r="D79" s="7" t="str">
        <f t="shared" si="8"/>
        <v/>
      </c>
      <c r="E79" s="62" t="str">
        <f>IF(OR(C79="",A79=""),"",IF(A79&lt;Vbld!$G$7,IF(VALUE(RIGHT(T79,2))&lt;50,76,96),INDEX(EC!$C$2:$C$739,MATCH(C79,EC,0))))</f>
        <v/>
      </c>
      <c r="F79" s="32" t="str">
        <f t="shared" si="9"/>
        <v/>
      </c>
      <c r="G79" s="37"/>
      <c r="H79" s="37"/>
      <c r="I79" s="37"/>
      <c r="J79" s="35"/>
      <c r="K79" s="28"/>
      <c r="L79" s="28"/>
      <c r="M79" s="30"/>
      <c r="N79" s="38">
        <f t="shared" si="10"/>
        <v>0</v>
      </c>
      <c r="P79" s="4" t="str">
        <f t="shared" si="11"/>
        <v/>
      </c>
      <c r="Q79" s="4" t="str">
        <f t="shared" si="12"/>
        <v/>
      </c>
      <c r="R79" s="4" t="str">
        <f t="shared" si="14"/>
        <v>/</v>
      </c>
      <c r="S79" s="4" t="str">
        <f t="shared" si="15"/>
        <v/>
      </c>
      <c r="T79" s="4" t="str">
        <f t="shared" si="13"/>
        <v/>
      </c>
    </row>
    <row r="80" spans="1:20" x14ac:dyDescent="0.35">
      <c r="A80" s="53"/>
      <c r="B80" s="56"/>
      <c r="C80" s="59"/>
      <c r="D80" s="7" t="str">
        <f t="shared" si="8"/>
        <v/>
      </c>
      <c r="E80" s="62" t="str">
        <f>IF(OR(C80="",A80=""),"",IF(A80&lt;Vbld!$G$7,IF(VALUE(RIGHT(T80,2))&lt;50,76,96),INDEX(EC!$C$2:$C$739,MATCH(C80,EC,0))))</f>
        <v/>
      </c>
      <c r="F80" s="32" t="str">
        <f t="shared" si="9"/>
        <v/>
      </c>
      <c r="G80" s="37"/>
      <c r="H80" s="37"/>
      <c r="I80" s="37"/>
      <c r="J80" s="35"/>
      <c r="K80" s="28"/>
      <c r="L80" s="28"/>
      <c r="M80" s="30"/>
      <c r="N80" s="38">
        <f t="shared" si="10"/>
        <v>0</v>
      </c>
      <c r="P80" s="4" t="str">
        <f t="shared" si="11"/>
        <v/>
      </c>
      <c r="Q80" s="4" t="str">
        <f t="shared" si="12"/>
        <v/>
      </c>
      <c r="R80" s="4" t="str">
        <f t="shared" si="14"/>
        <v>/</v>
      </c>
      <c r="S80" s="4" t="str">
        <f t="shared" si="15"/>
        <v/>
      </c>
      <c r="T80" s="4" t="str">
        <f t="shared" si="13"/>
        <v/>
      </c>
    </row>
    <row r="81" spans="1:20" x14ac:dyDescent="0.35">
      <c r="A81" s="53"/>
      <c r="B81" s="56"/>
      <c r="C81" s="59"/>
      <c r="D81" s="7" t="str">
        <f t="shared" si="8"/>
        <v/>
      </c>
      <c r="E81" s="62" t="str">
        <f>IF(OR(C81="",A81=""),"",IF(A81&lt;Vbld!$G$7,IF(VALUE(RIGHT(T81,2))&lt;50,76,96),INDEX(EC!$C$2:$C$739,MATCH(C81,EC,0))))</f>
        <v/>
      </c>
      <c r="F81" s="32" t="str">
        <f t="shared" si="9"/>
        <v/>
      </c>
      <c r="G81" s="37"/>
      <c r="H81" s="37"/>
      <c r="I81" s="37"/>
      <c r="J81" s="35"/>
      <c r="K81" s="28"/>
      <c r="L81" s="28"/>
      <c r="M81" s="30"/>
      <c r="N81" s="38">
        <f t="shared" si="10"/>
        <v>0</v>
      </c>
      <c r="P81" s="4" t="str">
        <f t="shared" si="11"/>
        <v/>
      </c>
      <c r="Q81" s="4" t="str">
        <f t="shared" si="12"/>
        <v/>
      </c>
      <c r="R81" s="4" t="str">
        <f t="shared" si="14"/>
        <v>/</v>
      </c>
      <c r="S81" s="4" t="str">
        <f t="shared" si="15"/>
        <v/>
      </c>
      <c r="T81" s="4" t="str">
        <f t="shared" si="13"/>
        <v/>
      </c>
    </row>
    <row r="82" spans="1:20" x14ac:dyDescent="0.35">
      <c r="A82" s="53"/>
      <c r="B82" s="56"/>
      <c r="C82" s="59"/>
      <c r="D82" s="7" t="str">
        <f t="shared" si="8"/>
        <v/>
      </c>
      <c r="E82" s="62" t="str">
        <f>IF(OR(C82="",A82=""),"",IF(A82&lt;Vbld!$G$7,IF(VALUE(RIGHT(T82,2))&lt;50,76,96),INDEX(EC!$C$2:$C$739,MATCH(C82,EC,0))))</f>
        <v/>
      </c>
      <c r="F82" s="32" t="str">
        <f t="shared" si="9"/>
        <v/>
      </c>
      <c r="G82" s="37"/>
      <c r="H82" s="37"/>
      <c r="I82" s="37"/>
      <c r="J82" s="35"/>
      <c r="K82" s="28"/>
      <c r="L82" s="28"/>
      <c r="M82" s="30"/>
      <c r="N82" s="38">
        <f t="shared" si="10"/>
        <v>0</v>
      </c>
      <c r="P82" s="4" t="str">
        <f t="shared" si="11"/>
        <v/>
      </c>
      <c r="Q82" s="4" t="str">
        <f t="shared" si="12"/>
        <v/>
      </c>
      <c r="R82" s="4" t="str">
        <f t="shared" si="14"/>
        <v>/</v>
      </c>
      <c r="S82" s="4" t="str">
        <f t="shared" si="15"/>
        <v/>
      </c>
      <c r="T82" s="4" t="str">
        <f t="shared" si="13"/>
        <v/>
      </c>
    </row>
    <row r="83" spans="1:20" x14ac:dyDescent="0.35">
      <c r="A83" s="53"/>
      <c r="B83" s="56"/>
      <c r="C83" s="59"/>
      <c r="D83" s="7" t="str">
        <f t="shared" si="8"/>
        <v/>
      </c>
      <c r="E83" s="62" t="str">
        <f>IF(OR(C83="",A83=""),"",IF(A83&lt;Vbld!$G$7,IF(VALUE(RIGHT(T83,2))&lt;50,76,96),INDEX(EC!$C$2:$C$739,MATCH(C83,EC,0))))</f>
        <v/>
      </c>
      <c r="F83" s="32" t="str">
        <f t="shared" si="9"/>
        <v/>
      </c>
      <c r="G83" s="37"/>
      <c r="H83" s="37"/>
      <c r="I83" s="37"/>
      <c r="J83" s="35"/>
      <c r="K83" s="28"/>
      <c r="L83" s="28"/>
      <c r="M83" s="30"/>
      <c r="N83" s="38">
        <f t="shared" si="10"/>
        <v>0</v>
      </c>
      <c r="P83" s="4" t="str">
        <f t="shared" si="11"/>
        <v/>
      </c>
      <c r="Q83" s="4" t="str">
        <f t="shared" si="12"/>
        <v/>
      </c>
      <c r="R83" s="4" t="str">
        <f t="shared" si="14"/>
        <v>/</v>
      </c>
      <c r="S83" s="4" t="str">
        <f t="shared" si="15"/>
        <v/>
      </c>
      <c r="T83" s="4" t="str">
        <f t="shared" si="13"/>
        <v/>
      </c>
    </row>
    <row r="84" spans="1:20" x14ac:dyDescent="0.35">
      <c r="A84" s="53"/>
      <c r="B84" s="56"/>
      <c r="C84" s="59"/>
      <c r="D84" s="7" t="str">
        <f t="shared" si="8"/>
        <v/>
      </c>
      <c r="E84" s="62" t="str">
        <f>IF(OR(C84="",A84=""),"",IF(A84&lt;Vbld!$G$7,IF(VALUE(RIGHT(T84,2))&lt;50,76,96),INDEX(EC!$C$2:$C$739,MATCH(C84,EC,0))))</f>
        <v/>
      </c>
      <c r="F84" s="32" t="str">
        <f t="shared" si="9"/>
        <v/>
      </c>
      <c r="G84" s="37"/>
      <c r="H84" s="37"/>
      <c r="I84" s="37"/>
      <c r="J84" s="35"/>
      <c r="K84" s="28"/>
      <c r="L84" s="28"/>
      <c r="M84" s="30"/>
      <c r="N84" s="38">
        <f t="shared" si="10"/>
        <v>0</v>
      </c>
      <c r="P84" s="4" t="str">
        <f t="shared" si="11"/>
        <v/>
      </c>
      <c r="Q84" s="4" t="str">
        <f t="shared" si="12"/>
        <v/>
      </c>
      <c r="R84" s="4" t="str">
        <f t="shared" si="14"/>
        <v>/</v>
      </c>
      <c r="S84" s="4" t="str">
        <f t="shared" si="15"/>
        <v/>
      </c>
      <c r="T84" s="4" t="str">
        <f t="shared" si="13"/>
        <v/>
      </c>
    </row>
    <row r="85" spans="1:20" x14ac:dyDescent="0.35">
      <c r="A85" s="53"/>
      <c r="B85" s="56"/>
      <c r="C85" s="59"/>
      <c r="D85" s="7" t="str">
        <f t="shared" si="8"/>
        <v/>
      </c>
      <c r="E85" s="62" t="str">
        <f>IF(OR(C85="",A85=""),"",IF(A85&lt;Vbld!$G$7,IF(VALUE(RIGHT(T85,2))&lt;50,76,96),INDEX(EC!$C$2:$C$739,MATCH(C85,EC,0))))</f>
        <v/>
      </c>
      <c r="F85" s="32" t="str">
        <f t="shared" si="9"/>
        <v/>
      </c>
      <c r="G85" s="37"/>
      <c r="H85" s="37"/>
      <c r="I85" s="37"/>
      <c r="J85" s="35"/>
      <c r="K85" s="28"/>
      <c r="L85" s="28"/>
      <c r="M85" s="30"/>
      <c r="N85" s="38">
        <f t="shared" si="10"/>
        <v>0</v>
      </c>
      <c r="P85" s="4" t="str">
        <f t="shared" si="11"/>
        <v/>
      </c>
      <c r="Q85" s="4" t="str">
        <f t="shared" si="12"/>
        <v/>
      </c>
      <c r="R85" s="4" t="str">
        <f t="shared" si="14"/>
        <v>/</v>
      </c>
      <c r="S85" s="4" t="str">
        <f t="shared" si="15"/>
        <v/>
      </c>
      <c r="T85" s="4" t="str">
        <f t="shared" si="13"/>
        <v/>
      </c>
    </row>
    <row r="86" spans="1:20" x14ac:dyDescent="0.35">
      <c r="A86" s="53"/>
      <c r="B86" s="56"/>
      <c r="C86" s="59"/>
      <c r="D86" s="7" t="str">
        <f t="shared" si="8"/>
        <v/>
      </c>
      <c r="E86" s="62" t="str">
        <f>IF(OR(C86="",A86=""),"",IF(A86&lt;Vbld!$G$7,IF(VALUE(RIGHT(T86,2))&lt;50,76,96),INDEX(EC!$C$2:$C$739,MATCH(C86,EC,0))))</f>
        <v/>
      </c>
      <c r="F86" s="32" t="str">
        <f t="shared" si="9"/>
        <v/>
      </c>
      <c r="G86" s="37"/>
      <c r="H86" s="37"/>
      <c r="I86" s="37"/>
      <c r="J86" s="35"/>
      <c r="K86" s="28"/>
      <c r="L86" s="28"/>
      <c r="M86" s="30"/>
      <c r="N86" s="38">
        <f t="shared" si="10"/>
        <v>0</v>
      </c>
      <c r="P86" s="4" t="str">
        <f t="shared" si="11"/>
        <v/>
      </c>
      <c r="Q86" s="4" t="str">
        <f t="shared" si="12"/>
        <v/>
      </c>
      <c r="R86" s="4" t="str">
        <f t="shared" si="14"/>
        <v>/</v>
      </c>
      <c r="S86" s="4" t="str">
        <f t="shared" si="15"/>
        <v/>
      </c>
      <c r="T86" s="4" t="str">
        <f t="shared" si="13"/>
        <v/>
      </c>
    </row>
    <row r="87" spans="1:20" x14ac:dyDescent="0.35">
      <c r="A87" s="53"/>
      <c r="B87" s="56"/>
      <c r="C87" s="59"/>
      <c r="D87" s="7" t="str">
        <f t="shared" si="8"/>
        <v/>
      </c>
      <c r="E87" s="62" t="str">
        <f>IF(OR(C87="",A87=""),"",IF(A87&lt;Vbld!$G$7,IF(VALUE(RIGHT(T87,2))&lt;50,76,96),INDEX(EC!$C$2:$C$739,MATCH(C87,EC,0))))</f>
        <v/>
      </c>
      <c r="F87" s="32" t="str">
        <f t="shared" si="9"/>
        <v/>
      </c>
      <c r="G87" s="37"/>
      <c r="H87" s="37"/>
      <c r="I87" s="37"/>
      <c r="J87" s="35"/>
      <c r="K87" s="28"/>
      <c r="L87" s="28"/>
      <c r="M87" s="30"/>
      <c r="N87" s="38">
        <f t="shared" si="10"/>
        <v>0</v>
      </c>
      <c r="P87" s="4" t="str">
        <f t="shared" si="11"/>
        <v/>
      </c>
      <c r="Q87" s="4" t="str">
        <f t="shared" si="12"/>
        <v/>
      </c>
      <c r="R87" s="4" t="str">
        <f t="shared" si="14"/>
        <v>/</v>
      </c>
      <c r="S87" s="4" t="str">
        <f t="shared" si="15"/>
        <v/>
      </c>
      <c r="T87" s="4" t="str">
        <f t="shared" si="13"/>
        <v/>
      </c>
    </row>
    <row r="88" spans="1:20" x14ac:dyDescent="0.35">
      <c r="A88" s="53"/>
      <c r="B88" s="56"/>
      <c r="C88" s="59"/>
      <c r="D88" s="7" t="str">
        <f t="shared" si="8"/>
        <v/>
      </c>
      <c r="E88" s="62" t="str">
        <f>IF(OR(C88="",A88=""),"",IF(A88&lt;Vbld!$G$7,IF(VALUE(RIGHT(T88,2))&lt;50,76,96),INDEX(EC!$C$2:$C$739,MATCH(C88,EC,0))))</f>
        <v/>
      </c>
      <c r="F88" s="32" t="str">
        <f t="shared" si="9"/>
        <v/>
      </c>
      <c r="G88" s="37"/>
      <c r="H88" s="37"/>
      <c r="I88" s="37"/>
      <c r="J88" s="35"/>
      <c r="K88" s="28"/>
      <c r="L88" s="28"/>
      <c r="M88" s="30"/>
      <c r="N88" s="38">
        <f t="shared" si="10"/>
        <v>0</v>
      </c>
      <c r="P88" s="4" t="str">
        <f t="shared" si="11"/>
        <v/>
      </c>
      <c r="Q88" s="4" t="str">
        <f t="shared" si="12"/>
        <v/>
      </c>
      <c r="R88" s="4" t="str">
        <f t="shared" si="14"/>
        <v>/</v>
      </c>
      <c r="S88" s="4" t="str">
        <f t="shared" si="15"/>
        <v/>
      </c>
      <c r="T88" s="4" t="str">
        <f t="shared" si="13"/>
        <v/>
      </c>
    </row>
    <row r="89" spans="1:20" x14ac:dyDescent="0.35">
      <c r="A89" s="53"/>
      <c r="B89" s="56"/>
      <c r="C89" s="59"/>
      <c r="D89" s="7" t="str">
        <f t="shared" si="8"/>
        <v/>
      </c>
      <c r="E89" s="62" t="str">
        <f>IF(OR(C89="",A89=""),"",IF(A89&lt;Vbld!$G$7,IF(VALUE(RIGHT(T89,2))&lt;50,76,96),INDEX(EC!$C$2:$C$739,MATCH(C89,EC,0))))</f>
        <v/>
      </c>
      <c r="F89" s="32" t="str">
        <f t="shared" si="9"/>
        <v/>
      </c>
      <c r="G89" s="37"/>
      <c r="H89" s="37"/>
      <c r="I89" s="37"/>
      <c r="J89" s="35"/>
      <c r="K89" s="28"/>
      <c r="L89" s="28"/>
      <c r="M89" s="30"/>
      <c r="N89" s="38">
        <f t="shared" si="10"/>
        <v>0</v>
      </c>
      <c r="P89" s="4" t="str">
        <f t="shared" si="11"/>
        <v/>
      </c>
      <c r="Q89" s="4" t="str">
        <f t="shared" si="12"/>
        <v/>
      </c>
      <c r="R89" s="4" t="str">
        <f t="shared" si="14"/>
        <v>/</v>
      </c>
      <c r="S89" s="4" t="str">
        <f t="shared" si="15"/>
        <v/>
      </c>
      <c r="T89" s="4" t="str">
        <f t="shared" si="13"/>
        <v/>
      </c>
    </row>
    <row r="90" spans="1:20" x14ac:dyDescent="0.35">
      <c r="A90" s="53"/>
      <c r="B90" s="56"/>
      <c r="C90" s="59"/>
      <c r="D90" s="7" t="str">
        <f t="shared" si="8"/>
        <v/>
      </c>
      <c r="E90" s="62" t="str">
        <f>IF(OR(C90="",A90=""),"",IF(A90&lt;Vbld!$G$7,IF(VALUE(RIGHT(T90,2))&lt;50,76,96),INDEX(EC!$C$2:$C$739,MATCH(C90,EC,0))))</f>
        <v/>
      </c>
      <c r="F90" s="32" t="str">
        <f t="shared" si="9"/>
        <v/>
      </c>
      <c r="G90" s="37"/>
      <c r="H90" s="37"/>
      <c r="I90" s="37"/>
      <c r="J90" s="35"/>
      <c r="K90" s="28"/>
      <c r="L90" s="28"/>
      <c r="M90" s="30"/>
      <c r="N90" s="38">
        <f t="shared" si="10"/>
        <v>0</v>
      </c>
      <c r="P90" s="4" t="str">
        <f t="shared" si="11"/>
        <v/>
      </c>
      <c r="Q90" s="4" t="str">
        <f t="shared" si="12"/>
        <v/>
      </c>
      <c r="R90" s="4" t="str">
        <f t="shared" si="14"/>
        <v>/</v>
      </c>
      <c r="S90" s="4" t="str">
        <f t="shared" si="15"/>
        <v/>
      </c>
      <c r="T90" s="4" t="str">
        <f t="shared" si="13"/>
        <v/>
      </c>
    </row>
    <row r="91" spans="1:20" x14ac:dyDescent="0.35">
      <c r="A91" s="53"/>
      <c r="B91" s="56"/>
      <c r="C91" s="59"/>
      <c r="D91" s="7" t="str">
        <f t="shared" si="8"/>
        <v/>
      </c>
      <c r="E91" s="62" t="str">
        <f>IF(OR(C91="",A91=""),"",IF(A91&lt;Vbld!$G$7,IF(VALUE(RIGHT(T91,2))&lt;50,76,96),INDEX(EC!$C$2:$C$739,MATCH(C91,EC,0))))</f>
        <v/>
      </c>
      <c r="F91" s="32" t="str">
        <f t="shared" si="9"/>
        <v/>
      </c>
      <c r="G91" s="37"/>
      <c r="H91" s="37"/>
      <c r="I91" s="37"/>
      <c r="J91" s="35"/>
      <c r="K91" s="28"/>
      <c r="L91" s="28"/>
      <c r="M91" s="30"/>
      <c r="N91" s="38">
        <f t="shared" si="10"/>
        <v>0</v>
      </c>
      <c r="P91" s="4" t="str">
        <f t="shared" si="11"/>
        <v/>
      </c>
      <c r="Q91" s="4" t="str">
        <f t="shared" si="12"/>
        <v/>
      </c>
      <c r="R91" s="4" t="str">
        <f t="shared" si="14"/>
        <v>/</v>
      </c>
      <c r="S91" s="4" t="str">
        <f t="shared" si="15"/>
        <v/>
      </c>
      <c r="T91" s="4" t="str">
        <f t="shared" si="13"/>
        <v/>
      </c>
    </row>
    <row r="92" spans="1:20" x14ac:dyDescent="0.35">
      <c r="A92" s="53"/>
      <c r="B92" s="56"/>
      <c r="C92" s="59"/>
      <c r="D92" s="7" t="str">
        <f t="shared" si="8"/>
        <v/>
      </c>
      <c r="E92" s="62" t="str">
        <f>IF(OR(C92="",A92=""),"",IF(A92&lt;Vbld!$G$7,IF(VALUE(RIGHT(T92,2))&lt;50,76,96),INDEX(EC!$C$2:$C$739,MATCH(C92,EC,0))))</f>
        <v/>
      </c>
      <c r="F92" s="32" t="str">
        <f t="shared" si="9"/>
        <v/>
      </c>
      <c r="G92" s="37"/>
      <c r="H92" s="37"/>
      <c r="I92" s="37"/>
      <c r="J92" s="35"/>
      <c r="K92" s="28"/>
      <c r="L92" s="28"/>
      <c r="M92" s="30"/>
      <c r="N92" s="38">
        <f t="shared" si="10"/>
        <v>0</v>
      </c>
      <c r="P92" s="4" t="str">
        <f t="shared" si="11"/>
        <v/>
      </c>
      <c r="Q92" s="4" t="str">
        <f t="shared" si="12"/>
        <v/>
      </c>
      <c r="R92" s="4" t="str">
        <f t="shared" si="14"/>
        <v>/</v>
      </c>
      <c r="S92" s="4" t="str">
        <f t="shared" si="15"/>
        <v/>
      </c>
      <c r="T92" s="4" t="str">
        <f t="shared" si="13"/>
        <v/>
      </c>
    </row>
    <row r="93" spans="1:20" x14ac:dyDescent="0.35">
      <c r="A93" s="53"/>
      <c r="B93" s="56"/>
      <c r="C93" s="59"/>
      <c r="D93" s="7" t="str">
        <f t="shared" si="8"/>
        <v/>
      </c>
      <c r="E93" s="62" t="str">
        <f>IF(OR(C93="",A93=""),"",IF(A93&lt;Vbld!$G$7,IF(VALUE(RIGHT(T93,2))&lt;50,76,96),INDEX(EC!$C$2:$C$739,MATCH(C93,EC,0))))</f>
        <v/>
      </c>
      <c r="F93" s="32" t="str">
        <f t="shared" si="9"/>
        <v/>
      </c>
      <c r="G93" s="37"/>
      <c r="H93" s="37"/>
      <c r="I93" s="37"/>
      <c r="J93" s="35"/>
      <c r="K93" s="28"/>
      <c r="L93" s="28"/>
      <c r="M93" s="30"/>
      <c r="N93" s="38">
        <f t="shared" si="10"/>
        <v>0</v>
      </c>
      <c r="P93" s="4" t="str">
        <f t="shared" si="11"/>
        <v/>
      </c>
      <c r="Q93" s="4" t="str">
        <f t="shared" si="12"/>
        <v/>
      </c>
      <c r="R93" s="4" t="str">
        <f t="shared" si="14"/>
        <v>/</v>
      </c>
      <c r="S93" s="4" t="str">
        <f t="shared" si="15"/>
        <v/>
      </c>
      <c r="T93" s="4" t="str">
        <f t="shared" si="13"/>
        <v/>
      </c>
    </row>
    <row r="94" spans="1:20" x14ac:dyDescent="0.35">
      <c r="A94" s="53"/>
      <c r="B94" s="56"/>
      <c r="C94" s="59"/>
      <c r="D94" s="7" t="str">
        <f t="shared" si="8"/>
        <v/>
      </c>
      <c r="E94" s="62" t="str">
        <f>IF(OR(C94="",A94=""),"",IF(A94&lt;Vbld!$G$7,IF(VALUE(RIGHT(T94,2))&lt;50,76,96),INDEX(EC!$C$2:$C$739,MATCH(C94,EC,0))))</f>
        <v/>
      </c>
      <c r="F94" s="32" t="str">
        <f t="shared" si="9"/>
        <v/>
      </c>
      <c r="G94" s="37"/>
      <c r="H94" s="37"/>
      <c r="I94" s="37"/>
      <c r="J94" s="35"/>
      <c r="K94" s="28"/>
      <c r="L94" s="28"/>
      <c r="M94" s="30"/>
      <c r="N94" s="38">
        <f t="shared" si="10"/>
        <v>0</v>
      </c>
      <c r="P94" s="4" t="str">
        <f t="shared" si="11"/>
        <v/>
      </c>
      <c r="Q94" s="4" t="str">
        <f t="shared" si="12"/>
        <v/>
      </c>
      <c r="R94" s="4" t="str">
        <f t="shared" si="14"/>
        <v>/</v>
      </c>
      <c r="S94" s="4" t="str">
        <f t="shared" si="15"/>
        <v/>
      </c>
      <c r="T94" s="4" t="str">
        <f t="shared" si="13"/>
        <v/>
      </c>
    </row>
    <row r="95" spans="1:20" x14ac:dyDescent="0.35">
      <c r="A95" s="53"/>
      <c r="B95" s="56"/>
      <c r="C95" s="59"/>
      <c r="D95" s="7" t="str">
        <f t="shared" si="8"/>
        <v/>
      </c>
      <c r="E95" s="62" t="str">
        <f>IF(OR(C95="",A95=""),"",IF(A95&lt;Vbld!$G$7,IF(VALUE(RIGHT(T95,2))&lt;50,76,96),INDEX(EC!$C$2:$C$739,MATCH(C95,EC,0))))</f>
        <v/>
      </c>
      <c r="F95" s="32" t="str">
        <f t="shared" si="9"/>
        <v/>
      </c>
      <c r="G95" s="37"/>
      <c r="H95" s="37"/>
      <c r="I95" s="37"/>
      <c r="J95" s="35"/>
      <c r="K95" s="28"/>
      <c r="L95" s="28"/>
      <c r="M95" s="30"/>
      <c r="N95" s="38">
        <f t="shared" si="10"/>
        <v>0</v>
      </c>
      <c r="P95" s="4" t="str">
        <f t="shared" si="11"/>
        <v/>
      </c>
      <c r="Q95" s="4" t="str">
        <f t="shared" si="12"/>
        <v/>
      </c>
      <c r="R95" s="4" t="str">
        <f t="shared" si="14"/>
        <v>/</v>
      </c>
      <c r="S95" s="4" t="str">
        <f t="shared" si="15"/>
        <v/>
      </c>
      <c r="T95" s="4" t="str">
        <f t="shared" si="13"/>
        <v/>
      </c>
    </row>
    <row r="96" spans="1:20" x14ac:dyDescent="0.35">
      <c r="A96" s="53"/>
      <c r="B96" s="56"/>
      <c r="C96" s="59"/>
      <c r="D96" s="7" t="str">
        <f t="shared" si="8"/>
        <v/>
      </c>
      <c r="E96" s="62" t="str">
        <f>IF(OR(C96="",A96=""),"",IF(A96&lt;Vbld!$G$7,IF(VALUE(RIGHT(T96,2))&lt;50,76,96),INDEX(EC!$C$2:$C$739,MATCH(C96,EC,0))))</f>
        <v/>
      </c>
      <c r="F96" s="32" t="str">
        <f t="shared" si="9"/>
        <v/>
      </c>
      <c r="G96" s="37"/>
      <c r="H96" s="37"/>
      <c r="I96" s="37"/>
      <c r="J96" s="35"/>
      <c r="K96" s="28"/>
      <c r="L96" s="28"/>
      <c r="M96" s="30"/>
      <c r="N96" s="38">
        <f t="shared" si="10"/>
        <v>0</v>
      </c>
      <c r="P96" s="4" t="str">
        <f t="shared" si="11"/>
        <v/>
      </c>
      <c r="Q96" s="4" t="str">
        <f t="shared" si="12"/>
        <v/>
      </c>
      <c r="R96" s="4" t="str">
        <f t="shared" si="14"/>
        <v>/</v>
      </c>
      <c r="S96" s="4" t="str">
        <f t="shared" si="15"/>
        <v/>
      </c>
      <c r="T96" s="4" t="str">
        <f t="shared" si="13"/>
        <v/>
      </c>
    </row>
    <row r="97" spans="1:20" x14ac:dyDescent="0.35">
      <c r="A97" s="53"/>
      <c r="B97" s="56"/>
      <c r="C97" s="59"/>
      <c r="D97" s="7" t="str">
        <f t="shared" si="8"/>
        <v/>
      </c>
      <c r="E97" s="62" t="str">
        <f>IF(OR(C97="",A97=""),"",IF(A97&lt;Vbld!$G$7,IF(VALUE(RIGHT(T97,2))&lt;50,76,96),INDEX(EC!$C$2:$C$739,MATCH(C97,EC,0))))</f>
        <v/>
      </c>
      <c r="F97" s="32" t="str">
        <f t="shared" si="9"/>
        <v/>
      </c>
      <c r="G97" s="37"/>
      <c r="H97" s="37"/>
      <c r="I97" s="37"/>
      <c r="J97" s="35"/>
      <c r="K97" s="28"/>
      <c r="L97" s="28"/>
      <c r="M97" s="30"/>
      <c r="N97" s="38">
        <f t="shared" si="10"/>
        <v>0</v>
      </c>
      <c r="P97" s="4" t="str">
        <f t="shared" si="11"/>
        <v/>
      </c>
      <c r="Q97" s="4" t="str">
        <f t="shared" si="12"/>
        <v/>
      </c>
      <c r="R97" s="4" t="str">
        <f t="shared" si="14"/>
        <v>/</v>
      </c>
      <c r="S97" s="4" t="str">
        <f t="shared" si="15"/>
        <v/>
      </c>
      <c r="T97" s="4" t="str">
        <f t="shared" si="13"/>
        <v/>
      </c>
    </row>
    <row r="98" spans="1:20" x14ac:dyDescent="0.35">
      <c r="A98" s="53"/>
      <c r="B98" s="56"/>
      <c r="C98" s="59"/>
      <c r="D98" s="7" t="str">
        <f t="shared" si="8"/>
        <v/>
      </c>
      <c r="E98" s="62" t="str">
        <f>IF(OR(C98="",A98=""),"",IF(A98&lt;Vbld!$G$7,IF(VALUE(RIGHT(T98,2))&lt;50,76,96),INDEX(EC!$C$2:$C$739,MATCH(C98,EC,0))))</f>
        <v/>
      </c>
      <c r="F98" s="32" t="str">
        <f t="shared" si="9"/>
        <v/>
      </c>
      <c r="G98" s="37"/>
      <c r="H98" s="37"/>
      <c r="I98" s="37"/>
      <c r="J98" s="35"/>
      <c r="K98" s="28"/>
      <c r="L98" s="28"/>
      <c r="M98" s="30"/>
      <c r="N98" s="38">
        <f t="shared" si="10"/>
        <v>0</v>
      </c>
      <c r="P98" s="4" t="str">
        <f t="shared" si="11"/>
        <v/>
      </c>
      <c r="Q98" s="4" t="str">
        <f t="shared" si="12"/>
        <v/>
      </c>
      <c r="R98" s="4" t="str">
        <f t="shared" si="14"/>
        <v>/</v>
      </c>
      <c r="S98" s="4" t="str">
        <f t="shared" si="15"/>
        <v/>
      </c>
      <c r="T98" s="4" t="str">
        <f t="shared" si="13"/>
        <v/>
      </c>
    </row>
    <row r="99" spans="1:20" x14ac:dyDescent="0.35">
      <c r="A99" s="53"/>
      <c r="B99" s="56"/>
      <c r="C99" s="59"/>
      <c r="D99" s="7" t="str">
        <f t="shared" si="8"/>
        <v/>
      </c>
      <c r="E99" s="62" t="str">
        <f>IF(OR(C99="",A99=""),"",IF(A99&lt;Vbld!$G$7,IF(VALUE(RIGHT(T99,2))&lt;50,76,96),INDEX(EC!$C$2:$C$739,MATCH(C99,EC,0))))</f>
        <v/>
      </c>
      <c r="F99" s="32" t="str">
        <f t="shared" si="9"/>
        <v/>
      </c>
      <c r="G99" s="37"/>
      <c r="H99" s="37"/>
      <c r="I99" s="37"/>
      <c r="J99" s="35"/>
      <c r="K99" s="28"/>
      <c r="L99" s="28"/>
      <c r="M99" s="30"/>
      <c r="N99" s="38">
        <f t="shared" si="10"/>
        <v>0</v>
      </c>
      <c r="P99" s="4" t="str">
        <f t="shared" si="11"/>
        <v/>
      </c>
      <c r="Q99" s="4" t="str">
        <f t="shared" si="12"/>
        <v/>
      </c>
      <c r="R99" s="4" t="str">
        <f t="shared" si="14"/>
        <v>/</v>
      </c>
      <c r="S99" s="4" t="str">
        <f t="shared" si="15"/>
        <v/>
      </c>
      <c r="T99" s="4" t="str">
        <f t="shared" si="13"/>
        <v/>
      </c>
    </row>
    <row r="100" spans="1:20" x14ac:dyDescent="0.35">
      <c r="A100" s="53"/>
      <c r="B100" s="56"/>
      <c r="C100" s="59"/>
      <c r="D100" s="7" t="str">
        <f t="shared" si="8"/>
        <v/>
      </c>
      <c r="E100" s="62" t="str">
        <f>IF(OR(C100="",A100=""),"",IF(A100&lt;Vbld!$G$7,IF(VALUE(RIGHT(T100,2))&lt;50,76,96),INDEX(EC!$C$2:$C$739,MATCH(C100,EC,0))))</f>
        <v/>
      </c>
      <c r="F100" s="32" t="str">
        <f t="shared" si="9"/>
        <v/>
      </c>
      <c r="G100" s="37"/>
      <c r="H100" s="37"/>
      <c r="I100" s="37"/>
      <c r="J100" s="35"/>
      <c r="K100" s="28"/>
      <c r="L100" s="28"/>
      <c r="M100" s="30"/>
      <c r="N100" s="38">
        <f t="shared" si="10"/>
        <v>0</v>
      </c>
      <c r="P100" s="4" t="str">
        <f t="shared" si="11"/>
        <v/>
      </c>
      <c r="Q100" s="4" t="str">
        <f t="shared" si="12"/>
        <v/>
      </c>
      <c r="R100" s="4" t="str">
        <f t="shared" si="14"/>
        <v>/</v>
      </c>
      <c r="S100" s="4" t="str">
        <f t="shared" si="15"/>
        <v/>
      </c>
      <c r="T100" s="4" t="str">
        <f t="shared" si="13"/>
        <v/>
      </c>
    </row>
    <row r="101" spans="1:20" x14ac:dyDescent="0.35">
      <c r="A101" s="53"/>
      <c r="B101" s="56"/>
      <c r="C101" s="59"/>
      <c r="D101" s="7" t="str">
        <f t="shared" si="8"/>
        <v/>
      </c>
      <c r="E101" s="62" t="str">
        <f>IF(OR(C101="",A101=""),"",IF(A101&lt;Vbld!$G$7,IF(VALUE(RIGHT(T101,2))&lt;50,76,96),INDEX(EC!$C$2:$C$739,MATCH(C101,EC,0))))</f>
        <v/>
      </c>
      <c r="F101" s="32" t="str">
        <f t="shared" si="9"/>
        <v/>
      </c>
      <c r="G101" s="37"/>
      <c r="H101" s="37"/>
      <c r="I101" s="37"/>
      <c r="J101" s="35"/>
      <c r="K101" s="28"/>
      <c r="L101" s="28"/>
      <c r="M101" s="30"/>
      <c r="N101" s="38">
        <f t="shared" si="10"/>
        <v>0</v>
      </c>
      <c r="P101" s="4" t="str">
        <f t="shared" si="11"/>
        <v/>
      </c>
      <c r="Q101" s="4" t="str">
        <f t="shared" si="12"/>
        <v/>
      </c>
      <c r="R101" s="4" t="str">
        <f t="shared" si="14"/>
        <v>/</v>
      </c>
      <c r="S101" s="4" t="str">
        <f t="shared" si="15"/>
        <v/>
      </c>
      <c r="T101" s="4" t="str">
        <f t="shared" si="13"/>
        <v/>
      </c>
    </row>
    <row r="102" spans="1:20" x14ac:dyDescent="0.35">
      <c r="A102" s="53"/>
      <c r="B102" s="56"/>
      <c r="C102" s="59"/>
      <c r="D102" s="7" t="str">
        <f t="shared" si="8"/>
        <v/>
      </c>
      <c r="E102" s="62" t="str">
        <f>IF(OR(C102="",A102=""),"",IF(A102&lt;Vbld!$G$7,IF(VALUE(RIGHT(T102,2))&lt;50,76,96),INDEX(EC!$C$2:$C$739,MATCH(C102,EC,0))))</f>
        <v/>
      </c>
      <c r="F102" s="32" t="str">
        <f t="shared" si="9"/>
        <v/>
      </c>
      <c r="G102" s="37"/>
      <c r="H102" s="37"/>
      <c r="I102" s="37"/>
      <c r="J102" s="35"/>
      <c r="K102" s="28"/>
      <c r="L102" s="28"/>
      <c r="M102" s="30"/>
      <c r="N102" s="38">
        <f t="shared" si="10"/>
        <v>0</v>
      </c>
      <c r="P102" s="4" t="str">
        <f t="shared" si="11"/>
        <v/>
      </c>
      <c r="Q102" s="4" t="str">
        <f t="shared" si="12"/>
        <v/>
      </c>
      <c r="R102" s="4" t="str">
        <f t="shared" si="14"/>
        <v>/</v>
      </c>
      <c r="S102" s="4" t="str">
        <f t="shared" si="15"/>
        <v/>
      </c>
      <c r="T102" s="4" t="str">
        <f t="shared" si="13"/>
        <v/>
      </c>
    </row>
    <row r="103" spans="1:20" x14ac:dyDescent="0.35">
      <c r="A103" s="53"/>
      <c r="B103" s="56"/>
      <c r="C103" s="59"/>
      <c r="D103" s="7" t="str">
        <f t="shared" si="8"/>
        <v/>
      </c>
      <c r="E103" s="62" t="str">
        <f>IF(OR(C103="",A103=""),"",IF(A103&lt;Vbld!$G$7,IF(VALUE(RIGHT(T103,2))&lt;50,76,96),INDEX(EC!$C$2:$C$739,MATCH(C103,EC,0))))</f>
        <v/>
      </c>
      <c r="F103" s="32" t="str">
        <f t="shared" si="9"/>
        <v/>
      </c>
      <c r="G103" s="37"/>
      <c r="H103" s="37"/>
      <c r="I103" s="37"/>
      <c r="J103" s="35"/>
      <c r="K103" s="28"/>
      <c r="L103" s="28"/>
      <c r="M103" s="30"/>
      <c r="N103" s="38">
        <f t="shared" si="10"/>
        <v>0</v>
      </c>
      <c r="P103" s="4" t="str">
        <f t="shared" si="11"/>
        <v/>
      </c>
      <c r="Q103" s="4" t="str">
        <f t="shared" si="12"/>
        <v/>
      </c>
      <c r="R103" s="4" t="str">
        <f t="shared" si="14"/>
        <v>/</v>
      </c>
      <c r="S103" s="4" t="str">
        <f t="shared" si="15"/>
        <v/>
      </c>
      <c r="T103" s="4" t="str">
        <f t="shared" si="13"/>
        <v/>
      </c>
    </row>
    <row r="104" spans="1:20" x14ac:dyDescent="0.35">
      <c r="A104" s="53"/>
      <c r="B104" s="56"/>
      <c r="C104" s="59"/>
      <c r="D104" s="7" t="str">
        <f t="shared" si="8"/>
        <v/>
      </c>
      <c r="E104" s="62" t="str">
        <f>IF(OR(C104="",A104=""),"",IF(A104&lt;Vbld!$G$7,IF(VALUE(RIGHT(T104,2))&lt;50,76,96),INDEX(EC!$C$2:$C$739,MATCH(C104,EC,0))))</f>
        <v/>
      </c>
      <c r="F104" s="32" t="str">
        <f t="shared" si="9"/>
        <v/>
      </c>
      <c r="G104" s="37"/>
      <c r="H104" s="37"/>
      <c r="I104" s="37"/>
      <c r="J104" s="35"/>
      <c r="K104" s="28"/>
      <c r="L104" s="28"/>
      <c r="M104" s="30"/>
      <c r="N104" s="38">
        <f t="shared" si="10"/>
        <v>0</v>
      </c>
      <c r="P104" s="4" t="str">
        <f t="shared" si="11"/>
        <v/>
      </c>
      <c r="Q104" s="4" t="str">
        <f t="shared" si="12"/>
        <v/>
      </c>
      <c r="R104" s="4" t="str">
        <f t="shared" si="14"/>
        <v>/</v>
      </c>
      <c r="S104" s="4" t="str">
        <f t="shared" si="15"/>
        <v/>
      </c>
      <c r="T104" s="4" t="str">
        <f t="shared" si="13"/>
        <v/>
      </c>
    </row>
    <row r="105" spans="1:20" x14ac:dyDescent="0.35">
      <c r="A105" s="53"/>
      <c r="B105" s="56"/>
      <c r="C105" s="59"/>
      <c r="D105" s="7" t="str">
        <f t="shared" si="8"/>
        <v/>
      </c>
      <c r="E105" s="62" t="str">
        <f>IF(OR(C105="",A105=""),"",IF(A105&lt;Vbld!$G$7,IF(VALUE(RIGHT(T105,2))&lt;50,76,96),INDEX(EC!$C$2:$C$739,MATCH(C105,EC,0))))</f>
        <v/>
      </c>
      <c r="F105" s="32" t="str">
        <f t="shared" si="9"/>
        <v/>
      </c>
      <c r="G105" s="37"/>
      <c r="H105" s="37"/>
      <c r="I105" s="37"/>
      <c r="J105" s="35"/>
      <c r="K105" s="28"/>
      <c r="L105" s="28"/>
      <c r="M105" s="30"/>
      <c r="N105" s="38">
        <f t="shared" si="10"/>
        <v>0</v>
      </c>
      <c r="P105" s="4" t="str">
        <f t="shared" si="11"/>
        <v/>
      </c>
      <c r="Q105" s="4" t="str">
        <f t="shared" si="12"/>
        <v/>
      </c>
      <c r="R105" s="4" t="str">
        <f t="shared" si="14"/>
        <v>/</v>
      </c>
      <c r="S105" s="4" t="str">
        <f t="shared" si="15"/>
        <v/>
      </c>
      <c r="T105" s="4" t="str">
        <f t="shared" si="13"/>
        <v/>
      </c>
    </row>
    <row r="106" spans="1:20" x14ac:dyDescent="0.35">
      <c r="A106" s="53"/>
      <c r="B106" s="56"/>
      <c r="C106" s="59"/>
      <c r="D106" s="7" t="str">
        <f t="shared" si="8"/>
        <v/>
      </c>
      <c r="E106" s="62" t="str">
        <f>IF(OR(C106="",A106=""),"",IF(A106&lt;Vbld!$G$7,IF(VALUE(RIGHT(T106,2))&lt;50,76,96),INDEX(EC!$C$2:$C$739,MATCH(C106,EC,0))))</f>
        <v/>
      </c>
      <c r="F106" s="32" t="str">
        <f t="shared" si="9"/>
        <v/>
      </c>
      <c r="G106" s="37"/>
      <c r="H106" s="37"/>
      <c r="I106" s="37"/>
      <c r="J106" s="35"/>
      <c r="K106" s="28"/>
      <c r="L106" s="28"/>
      <c r="M106" s="30"/>
      <c r="N106" s="38">
        <f t="shared" si="10"/>
        <v>0</v>
      </c>
      <c r="P106" s="4" t="str">
        <f t="shared" si="11"/>
        <v/>
      </c>
      <c r="Q106" s="4" t="str">
        <f t="shared" si="12"/>
        <v/>
      </c>
      <c r="R106" s="4" t="str">
        <f t="shared" si="14"/>
        <v>/</v>
      </c>
      <c r="S106" s="4" t="str">
        <f t="shared" si="15"/>
        <v/>
      </c>
      <c r="T106" s="4" t="str">
        <f t="shared" si="13"/>
        <v/>
      </c>
    </row>
    <row r="107" spans="1:20" x14ac:dyDescent="0.35">
      <c r="A107" s="53"/>
      <c r="B107" s="56"/>
      <c r="C107" s="59"/>
      <c r="D107" s="7" t="str">
        <f t="shared" si="8"/>
        <v/>
      </c>
      <c r="E107" s="62" t="str">
        <f>IF(OR(C107="",A107=""),"",IF(A107&lt;Vbld!$G$7,IF(VALUE(RIGHT(T107,2))&lt;50,76,96),INDEX(EC!$C$2:$C$739,MATCH(C107,EC,0))))</f>
        <v/>
      </c>
      <c r="F107" s="32" t="str">
        <f t="shared" si="9"/>
        <v/>
      </c>
      <c r="G107" s="37"/>
      <c r="H107" s="37"/>
      <c r="I107" s="37"/>
      <c r="J107" s="35"/>
      <c r="K107" s="28"/>
      <c r="L107" s="28"/>
      <c r="M107" s="30"/>
      <c r="N107" s="38">
        <f t="shared" si="10"/>
        <v>0</v>
      </c>
      <c r="P107" s="4" t="str">
        <f t="shared" si="11"/>
        <v/>
      </c>
      <c r="Q107" s="4" t="str">
        <f t="shared" si="12"/>
        <v/>
      </c>
      <c r="R107" s="4" t="str">
        <f t="shared" si="14"/>
        <v>/</v>
      </c>
      <c r="S107" s="4" t="str">
        <f t="shared" si="15"/>
        <v/>
      </c>
      <c r="T107" s="4" t="str">
        <f t="shared" si="13"/>
        <v/>
      </c>
    </row>
    <row r="108" spans="1:20" x14ac:dyDescent="0.35">
      <c r="A108" s="53"/>
      <c r="B108" s="56"/>
      <c r="C108" s="59"/>
      <c r="D108" s="7" t="str">
        <f t="shared" si="8"/>
        <v/>
      </c>
      <c r="E108" s="62" t="str">
        <f>IF(OR(C108="",A108=""),"",IF(A108&lt;Vbld!$G$7,IF(VALUE(RIGHT(T108,2))&lt;50,76,96),INDEX(EC!$C$2:$C$739,MATCH(C108,EC,0))))</f>
        <v/>
      </c>
      <c r="F108" s="32" t="str">
        <f t="shared" si="9"/>
        <v/>
      </c>
      <c r="G108" s="37"/>
      <c r="H108" s="37"/>
      <c r="I108" s="37"/>
      <c r="J108" s="35"/>
      <c r="K108" s="28"/>
      <c r="L108" s="28"/>
      <c r="M108" s="30"/>
      <c r="N108" s="38">
        <f t="shared" si="10"/>
        <v>0</v>
      </c>
      <c r="P108" s="4" t="str">
        <f t="shared" si="11"/>
        <v/>
      </c>
      <c r="Q108" s="4" t="str">
        <f t="shared" si="12"/>
        <v/>
      </c>
      <c r="R108" s="4" t="str">
        <f t="shared" si="14"/>
        <v>/</v>
      </c>
      <c r="S108" s="4" t="str">
        <f t="shared" si="15"/>
        <v/>
      </c>
      <c r="T108" s="4" t="str">
        <f t="shared" si="13"/>
        <v/>
      </c>
    </row>
    <row r="109" spans="1:20" x14ac:dyDescent="0.35">
      <c r="A109" s="53"/>
      <c r="B109" s="56"/>
      <c r="C109" s="59"/>
      <c r="D109" s="7" t="str">
        <f t="shared" si="8"/>
        <v/>
      </c>
      <c r="E109" s="62" t="str">
        <f>IF(OR(C109="",A109=""),"",IF(A109&lt;Vbld!$G$7,IF(VALUE(RIGHT(T109,2))&lt;50,76,96),INDEX(EC!$C$2:$C$739,MATCH(C109,EC,0))))</f>
        <v/>
      </c>
      <c r="F109" s="32" t="str">
        <f t="shared" si="9"/>
        <v/>
      </c>
      <c r="G109" s="37"/>
      <c r="H109" s="37"/>
      <c r="I109" s="37"/>
      <c r="J109" s="35"/>
      <c r="K109" s="28"/>
      <c r="L109" s="28"/>
      <c r="M109" s="30"/>
      <c r="N109" s="38">
        <f t="shared" si="10"/>
        <v>0</v>
      </c>
      <c r="P109" s="4" t="str">
        <f t="shared" si="11"/>
        <v/>
      </c>
      <c r="Q109" s="4" t="str">
        <f t="shared" si="12"/>
        <v/>
      </c>
      <c r="R109" s="4" t="str">
        <f t="shared" si="14"/>
        <v>/</v>
      </c>
      <c r="S109" s="4" t="str">
        <f t="shared" si="15"/>
        <v/>
      </c>
      <c r="T109" s="4" t="str">
        <f t="shared" si="13"/>
        <v/>
      </c>
    </row>
    <row r="110" spans="1:20" x14ac:dyDescent="0.35">
      <c r="A110" s="53"/>
      <c r="B110" s="56"/>
      <c r="C110" s="59"/>
      <c r="D110" s="7" t="str">
        <f t="shared" si="8"/>
        <v/>
      </c>
      <c r="E110" s="62" t="str">
        <f>IF(OR(C110="",A110=""),"",IF(A110&lt;Vbld!$G$7,IF(VALUE(RIGHT(T110,2))&lt;50,76,96),INDEX(EC!$C$2:$C$739,MATCH(C110,EC,0))))</f>
        <v/>
      </c>
      <c r="F110" s="32" t="str">
        <f t="shared" si="9"/>
        <v/>
      </c>
      <c r="G110" s="37"/>
      <c r="H110" s="37"/>
      <c r="I110" s="37"/>
      <c r="J110" s="35"/>
      <c r="K110" s="28"/>
      <c r="L110" s="28"/>
      <c r="M110" s="30"/>
      <c r="N110" s="38">
        <f t="shared" si="10"/>
        <v>0</v>
      </c>
      <c r="P110" s="4" t="str">
        <f t="shared" si="11"/>
        <v/>
      </c>
      <c r="Q110" s="4" t="str">
        <f t="shared" si="12"/>
        <v/>
      </c>
      <c r="R110" s="4" t="str">
        <f t="shared" si="14"/>
        <v>/</v>
      </c>
      <c r="S110" s="4" t="str">
        <f t="shared" si="15"/>
        <v/>
      </c>
      <c r="T110" s="4" t="str">
        <f t="shared" si="13"/>
        <v/>
      </c>
    </row>
    <row r="111" spans="1:20" x14ac:dyDescent="0.35">
      <c r="A111" s="53"/>
      <c r="B111" s="56"/>
      <c r="C111" s="59"/>
      <c r="D111" s="7" t="str">
        <f t="shared" si="8"/>
        <v/>
      </c>
      <c r="E111" s="62" t="str">
        <f>IF(OR(C111="",A111=""),"",IF(A111&lt;Vbld!$G$7,IF(VALUE(RIGHT(T111,2))&lt;50,76,96),INDEX(EC!$C$2:$C$739,MATCH(C111,EC,0))))</f>
        <v/>
      </c>
      <c r="F111" s="32" t="str">
        <f t="shared" si="9"/>
        <v/>
      </c>
      <c r="G111" s="37"/>
      <c r="H111" s="37"/>
      <c r="I111" s="37"/>
      <c r="J111" s="35"/>
      <c r="K111" s="28"/>
      <c r="L111" s="28"/>
      <c r="M111" s="30"/>
      <c r="N111" s="38">
        <f t="shared" si="10"/>
        <v>0</v>
      </c>
      <c r="P111" s="4" t="str">
        <f t="shared" si="11"/>
        <v/>
      </c>
      <c r="Q111" s="4" t="str">
        <f t="shared" si="12"/>
        <v/>
      </c>
      <c r="R111" s="4" t="str">
        <f t="shared" si="14"/>
        <v>/</v>
      </c>
      <c r="S111" s="4" t="str">
        <f t="shared" si="15"/>
        <v/>
      </c>
      <c r="T111" s="4" t="str">
        <f t="shared" si="13"/>
        <v/>
      </c>
    </row>
    <row r="112" spans="1:20" x14ac:dyDescent="0.35">
      <c r="A112" s="53"/>
      <c r="B112" s="56"/>
      <c r="C112" s="59"/>
      <c r="D112" s="7" t="str">
        <f t="shared" si="8"/>
        <v/>
      </c>
      <c r="E112" s="62" t="str">
        <f>IF(OR(C112="",A112=""),"",IF(A112&lt;Vbld!$G$7,IF(VALUE(RIGHT(T112,2))&lt;50,76,96),INDEX(EC!$C$2:$C$739,MATCH(C112,EC,0))))</f>
        <v/>
      </c>
      <c r="F112" s="32" t="str">
        <f t="shared" si="9"/>
        <v/>
      </c>
      <c r="G112" s="37"/>
      <c r="H112" s="37"/>
      <c r="I112" s="37"/>
      <c r="J112" s="35"/>
      <c r="K112" s="28"/>
      <c r="L112" s="28"/>
      <c r="M112" s="30"/>
      <c r="N112" s="38">
        <f t="shared" si="10"/>
        <v>0</v>
      </c>
      <c r="P112" s="4" t="str">
        <f t="shared" si="11"/>
        <v/>
      </c>
      <c r="Q112" s="4" t="str">
        <f t="shared" si="12"/>
        <v/>
      </c>
      <c r="R112" s="4" t="str">
        <f t="shared" si="14"/>
        <v>/</v>
      </c>
      <c r="S112" s="4" t="str">
        <f t="shared" si="15"/>
        <v/>
      </c>
      <c r="T112" s="4" t="str">
        <f t="shared" si="13"/>
        <v/>
      </c>
    </row>
    <row r="113" spans="1:20" x14ac:dyDescent="0.35">
      <c r="A113" s="53"/>
      <c r="B113" s="56"/>
      <c r="C113" s="59"/>
      <c r="D113" s="7" t="str">
        <f t="shared" si="8"/>
        <v/>
      </c>
      <c r="E113" s="62" t="str">
        <f>IF(OR(C113="",A113=""),"",IF(A113&lt;Vbld!$G$7,IF(VALUE(RIGHT(T113,2))&lt;50,76,96),INDEX(EC!$C$2:$C$739,MATCH(C113,EC,0))))</f>
        <v/>
      </c>
      <c r="F113" s="32" t="str">
        <f t="shared" si="9"/>
        <v/>
      </c>
      <c r="G113" s="37"/>
      <c r="H113" s="37"/>
      <c r="I113" s="37"/>
      <c r="J113" s="35"/>
      <c r="K113" s="28"/>
      <c r="L113" s="28"/>
      <c r="M113" s="30"/>
      <c r="N113" s="38">
        <f t="shared" si="10"/>
        <v>0</v>
      </c>
      <c r="P113" s="4" t="str">
        <f t="shared" si="11"/>
        <v/>
      </c>
      <c r="Q113" s="4" t="str">
        <f t="shared" si="12"/>
        <v/>
      </c>
      <c r="R113" s="4" t="str">
        <f t="shared" si="14"/>
        <v>/</v>
      </c>
      <c r="S113" s="4" t="str">
        <f t="shared" si="15"/>
        <v/>
      </c>
      <c r="T113" s="4" t="str">
        <f t="shared" si="13"/>
        <v/>
      </c>
    </row>
    <row r="114" spans="1:20" x14ac:dyDescent="0.35">
      <c r="A114" s="53"/>
      <c r="B114" s="56"/>
      <c r="C114" s="59"/>
      <c r="D114" s="7" t="str">
        <f t="shared" si="8"/>
        <v/>
      </c>
      <c r="E114" s="62" t="str">
        <f>IF(OR(C114="",A114=""),"",IF(A114&lt;Vbld!$G$7,IF(VALUE(RIGHT(T114,2))&lt;50,76,96),INDEX(EC!$C$2:$C$739,MATCH(C114,EC,0))))</f>
        <v/>
      </c>
      <c r="F114" s="32" t="str">
        <f t="shared" si="9"/>
        <v/>
      </c>
      <c r="G114" s="37"/>
      <c r="H114" s="37"/>
      <c r="I114" s="37"/>
      <c r="J114" s="35"/>
      <c r="K114" s="28"/>
      <c r="L114" s="28"/>
      <c r="M114" s="30"/>
      <c r="N114" s="38">
        <f t="shared" si="10"/>
        <v>0</v>
      </c>
      <c r="P114" s="4" t="str">
        <f t="shared" si="11"/>
        <v/>
      </c>
      <c r="Q114" s="4" t="str">
        <f t="shared" si="12"/>
        <v/>
      </c>
      <c r="R114" s="4" t="str">
        <f t="shared" si="14"/>
        <v>/</v>
      </c>
      <c r="S114" s="4" t="str">
        <f t="shared" si="15"/>
        <v/>
      </c>
      <c r="T114" s="4" t="str">
        <f t="shared" si="13"/>
        <v/>
      </c>
    </row>
    <row r="115" spans="1:20" x14ac:dyDescent="0.35">
      <c r="A115" s="53"/>
      <c r="B115" s="56"/>
      <c r="C115" s="59"/>
      <c r="D115" s="7" t="str">
        <f t="shared" si="8"/>
        <v/>
      </c>
      <c r="E115" s="62" t="str">
        <f>IF(OR(C115="",A115=""),"",IF(A115&lt;Vbld!$G$7,IF(VALUE(RIGHT(T115,2))&lt;50,76,96),INDEX(EC!$C$2:$C$739,MATCH(C115,EC,0))))</f>
        <v/>
      </c>
      <c r="F115" s="32" t="str">
        <f t="shared" si="9"/>
        <v/>
      </c>
      <c r="G115" s="37"/>
      <c r="H115" s="37"/>
      <c r="I115" s="37"/>
      <c r="J115" s="35"/>
      <c r="K115" s="28"/>
      <c r="L115" s="28"/>
      <c r="M115" s="30"/>
      <c r="N115" s="38">
        <f t="shared" si="10"/>
        <v>0</v>
      </c>
      <c r="P115" s="4" t="str">
        <f t="shared" si="11"/>
        <v/>
      </c>
      <c r="Q115" s="4" t="str">
        <f t="shared" si="12"/>
        <v/>
      </c>
      <c r="R115" s="4" t="str">
        <f t="shared" si="14"/>
        <v>/</v>
      </c>
      <c r="S115" s="4" t="str">
        <f t="shared" si="15"/>
        <v/>
      </c>
      <c r="T115" s="4" t="str">
        <f t="shared" si="13"/>
        <v/>
      </c>
    </row>
    <row r="116" spans="1:20" x14ac:dyDescent="0.35">
      <c r="A116" s="53"/>
      <c r="B116" s="56"/>
      <c r="C116" s="59"/>
      <c r="D116" s="7" t="str">
        <f t="shared" si="8"/>
        <v/>
      </c>
      <c r="E116" s="62" t="str">
        <f>IF(OR(C116="",A116=""),"",IF(A116&lt;Vbld!$G$7,IF(VALUE(RIGHT(T116,2))&lt;50,76,96),INDEX(EC!$C$2:$C$739,MATCH(C116,EC,0))))</f>
        <v/>
      </c>
      <c r="F116" s="32" t="str">
        <f t="shared" si="9"/>
        <v/>
      </c>
      <c r="G116" s="37"/>
      <c r="H116" s="37"/>
      <c r="I116" s="37"/>
      <c r="J116" s="35"/>
      <c r="K116" s="28"/>
      <c r="L116" s="28"/>
      <c r="M116" s="30"/>
      <c r="N116" s="38">
        <f t="shared" si="10"/>
        <v>0</v>
      </c>
      <c r="P116" s="4" t="str">
        <f t="shared" si="11"/>
        <v/>
      </c>
      <c r="Q116" s="4" t="str">
        <f t="shared" si="12"/>
        <v/>
      </c>
      <c r="R116" s="4" t="str">
        <f t="shared" si="14"/>
        <v>/</v>
      </c>
      <c r="S116" s="4" t="str">
        <f t="shared" si="15"/>
        <v/>
      </c>
      <c r="T116" s="4" t="str">
        <f t="shared" si="13"/>
        <v/>
      </c>
    </row>
    <row r="117" spans="1:20" x14ac:dyDescent="0.35">
      <c r="A117" s="53"/>
      <c r="B117" s="56"/>
      <c r="C117" s="59"/>
      <c r="D117" s="7" t="str">
        <f t="shared" si="8"/>
        <v/>
      </c>
      <c r="E117" s="62" t="str">
        <f>IF(OR(C117="",A117=""),"",IF(A117&lt;Vbld!$G$7,IF(VALUE(RIGHT(T117,2))&lt;50,76,96),INDEX(EC!$C$2:$C$739,MATCH(C117,EC,0))))</f>
        <v/>
      </c>
      <c r="F117" s="32" t="str">
        <f t="shared" si="9"/>
        <v/>
      </c>
      <c r="G117" s="37"/>
      <c r="H117" s="37"/>
      <c r="I117" s="37"/>
      <c r="J117" s="35"/>
      <c r="K117" s="28"/>
      <c r="L117" s="28"/>
      <c r="M117" s="30"/>
      <c r="N117" s="38">
        <f t="shared" si="10"/>
        <v>0</v>
      </c>
      <c r="P117" s="4" t="str">
        <f t="shared" si="11"/>
        <v/>
      </c>
      <c r="Q117" s="4" t="str">
        <f t="shared" si="12"/>
        <v/>
      </c>
      <c r="R117" s="4" t="str">
        <f t="shared" si="14"/>
        <v>/</v>
      </c>
      <c r="S117" s="4" t="str">
        <f t="shared" si="15"/>
        <v/>
      </c>
      <c r="T117" s="4" t="str">
        <f t="shared" si="13"/>
        <v/>
      </c>
    </row>
    <row r="118" spans="1:20" x14ac:dyDescent="0.35">
      <c r="A118" s="53"/>
      <c r="B118" s="56"/>
      <c r="C118" s="59"/>
      <c r="D118" s="7" t="str">
        <f t="shared" si="8"/>
        <v/>
      </c>
      <c r="E118" s="62" t="str">
        <f>IF(OR(C118="",A118=""),"",IF(A118&lt;Vbld!$G$7,IF(VALUE(RIGHT(T118,2))&lt;50,76,96),INDEX(EC!$C$2:$C$739,MATCH(C118,EC,0))))</f>
        <v/>
      </c>
      <c r="F118" s="32" t="str">
        <f t="shared" si="9"/>
        <v/>
      </c>
      <c r="G118" s="37"/>
      <c r="H118" s="37"/>
      <c r="I118" s="37"/>
      <c r="J118" s="35"/>
      <c r="K118" s="28"/>
      <c r="L118" s="28"/>
      <c r="M118" s="30"/>
      <c r="N118" s="38">
        <f t="shared" si="10"/>
        <v>0</v>
      </c>
      <c r="P118" s="4" t="str">
        <f t="shared" si="11"/>
        <v/>
      </c>
      <c r="Q118" s="4" t="str">
        <f t="shared" si="12"/>
        <v/>
      </c>
      <c r="R118" s="4" t="str">
        <f t="shared" si="14"/>
        <v>/</v>
      </c>
      <c r="S118" s="4" t="str">
        <f t="shared" si="15"/>
        <v/>
      </c>
      <c r="T118" s="4" t="str">
        <f t="shared" si="13"/>
        <v/>
      </c>
    </row>
    <row r="119" spans="1:20" x14ac:dyDescent="0.35">
      <c r="A119" s="53"/>
      <c r="B119" s="56"/>
      <c r="C119" s="59"/>
      <c r="D119" s="7" t="str">
        <f t="shared" si="8"/>
        <v/>
      </c>
      <c r="E119" s="62" t="str">
        <f>IF(OR(C119="",A119=""),"",IF(A119&lt;Vbld!$G$7,IF(VALUE(RIGHT(T119,2))&lt;50,76,96),INDEX(EC!$C$2:$C$739,MATCH(C119,EC,0))))</f>
        <v/>
      </c>
      <c r="F119" s="32" t="str">
        <f t="shared" si="9"/>
        <v/>
      </c>
      <c r="G119" s="37"/>
      <c r="H119" s="37"/>
      <c r="I119" s="37"/>
      <c r="J119" s="35"/>
      <c r="K119" s="28"/>
      <c r="L119" s="28"/>
      <c r="M119" s="30"/>
      <c r="N119" s="38">
        <f t="shared" si="10"/>
        <v>0</v>
      </c>
      <c r="P119" s="4" t="str">
        <f t="shared" si="11"/>
        <v/>
      </c>
      <c r="Q119" s="4" t="str">
        <f t="shared" si="12"/>
        <v/>
      </c>
      <c r="R119" s="4" t="str">
        <f t="shared" si="14"/>
        <v>/</v>
      </c>
      <c r="S119" s="4" t="str">
        <f t="shared" si="15"/>
        <v/>
      </c>
      <c r="T119" s="4" t="str">
        <f t="shared" si="13"/>
        <v/>
      </c>
    </row>
    <row r="120" spans="1:20" x14ac:dyDescent="0.35">
      <c r="A120" s="53"/>
      <c r="B120" s="56"/>
      <c r="C120" s="59"/>
      <c r="D120" s="7" t="str">
        <f t="shared" si="8"/>
        <v/>
      </c>
      <c r="E120" s="62" t="str">
        <f>IF(OR(C120="",A120=""),"",IF(A120&lt;Vbld!$G$7,IF(VALUE(RIGHT(T120,2))&lt;50,76,96),INDEX(EC!$C$2:$C$739,MATCH(C120,EC,0))))</f>
        <v/>
      </c>
      <c r="F120" s="32" t="str">
        <f t="shared" si="9"/>
        <v/>
      </c>
      <c r="G120" s="37"/>
      <c r="H120" s="37"/>
      <c r="I120" s="37"/>
      <c r="J120" s="35"/>
      <c r="K120" s="28"/>
      <c r="L120" s="28"/>
      <c r="M120" s="30"/>
      <c r="N120" s="38">
        <f t="shared" si="10"/>
        <v>0</v>
      </c>
      <c r="P120" s="4" t="str">
        <f t="shared" si="11"/>
        <v/>
      </c>
      <c r="Q120" s="4" t="str">
        <f t="shared" si="12"/>
        <v/>
      </c>
      <c r="R120" s="4" t="str">
        <f t="shared" si="14"/>
        <v>/</v>
      </c>
      <c r="S120" s="4" t="str">
        <f t="shared" si="15"/>
        <v/>
      </c>
      <c r="T120" s="4" t="str">
        <f t="shared" si="13"/>
        <v/>
      </c>
    </row>
    <row r="121" spans="1:20" x14ac:dyDescent="0.35">
      <c r="A121" s="53"/>
      <c r="B121" s="56"/>
      <c r="C121" s="59"/>
      <c r="D121" s="7" t="str">
        <f t="shared" si="8"/>
        <v/>
      </c>
      <c r="E121" s="62" t="str">
        <f>IF(OR(C121="",A121=""),"",IF(A121&lt;Vbld!$G$7,IF(VALUE(RIGHT(T121,2))&lt;50,76,96),INDEX(EC!$C$2:$C$739,MATCH(C121,EC,0))))</f>
        <v/>
      </c>
      <c r="F121" s="32" t="str">
        <f t="shared" si="9"/>
        <v/>
      </c>
      <c r="G121" s="37"/>
      <c r="H121" s="37"/>
      <c r="I121" s="37"/>
      <c r="J121" s="35"/>
      <c r="K121" s="28"/>
      <c r="L121" s="28"/>
      <c r="M121" s="30"/>
      <c r="N121" s="38">
        <f t="shared" si="10"/>
        <v>0</v>
      </c>
      <c r="P121" s="4" t="str">
        <f t="shared" si="11"/>
        <v/>
      </c>
      <c r="Q121" s="4" t="str">
        <f t="shared" si="12"/>
        <v/>
      </c>
      <c r="R121" s="4" t="str">
        <f t="shared" si="14"/>
        <v>/</v>
      </c>
      <c r="S121" s="4" t="str">
        <f t="shared" si="15"/>
        <v/>
      </c>
      <c r="T121" s="4" t="str">
        <f t="shared" si="13"/>
        <v/>
      </c>
    </row>
    <row r="122" spans="1:20" x14ac:dyDescent="0.35">
      <c r="A122" s="53"/>
      <c r="B122" s="56"/>
      <c r="C122" s="59"/>
      <c r="D122" s="7" t="str">
        <f t="shared" si="8"/>
        <v/>
      </c>
      <c r="E122" s="62" t="str">
        <f>IF(OR(C122="",A122=""),"",IF(A122&lt;Vbld!$G$7,IF(VALUE(RIGHT(T122,2))&lt;50,76,96),INDEX(EC!$C$2:$C$739,MATCH(C122,EC,0))))</f>
        <v/>
      </c>
      <c r="F122" s="32" t="str">
        <f t="shared" si="9"/>
        <v/>
      </c>
      <c r="G122" s="37"/>
      <c r="H122" s="37"/>
      <c r="I122" s="37"/>
      <c r="J122" s="35"/>
      <c r="K122" s="28"/>
      <c r="L122" s="28"/>
      <c r="M122" s="30"/>
      <c r="N122" s="38">
        <f t="shared" si="10"/>
        <v>0</v>
      </c>
      <c r="P122" s="4" t="str">
        <f t="shared" si="11"/>
        <v/>
      </c>
      <c r="Q122" s="4" t="str">
        <f t="shared" si="12"/>
        <v/>
      </c>
      <c r="R122" s="4" t="str">
        <f t="shared" si="14"/>
        <v>/</v>
      </c>
      <c r="S122" s="4" t="str">
        <f t="shared" si="15"/>
        <v/>
      </c>
      <c r="T122" s="4" t="str">
        <f t="shared" si="13"/>
        <v/>
      </c>
    </row>
    <row r="123" spans="1:20" x14ac:dyDescent="0.35">
      <c r="A123" s="53"/>
      <c r="B123" s="56"/>
      <c r="C123" s="59"/>
      <c r="D123" s="7" t="str">
        <f t="shared" si="8"/>
        <v/>
      </c>
      <c r="E123" s="62" t="str">
        <f>IF(OR(C123="",A123=""),"",IF(A123&lt;Vbld!$G$7,IF(VALUE(RIGHT(T123,2))&lt;50,76,96),INDEX(EC!$C$2:$C$739,MATCH(C123,EC,0))))</f>
        <v/>
      </c>
      <c r="F123" s="32" t="str">
        <f t="shared" si="9"/>
        <v/>
      </c>
      <c r="G123" s="37"/>
      <c r="H123" s="37"/>
      <c r="I123" s="37"/>
      <c r="J123" s="35"/>
      <c r="K123" s="28"/>
      <c r="L123" s="28"/>
      <c r="M123" s="30"/>
      <c r="N123" s="38">
        <f t="shared" si="10"/>
        <v>0</v>
      </c>
      <c r="P123" s="4" t="str">
        <f t="shared" si="11"/>
        <v/>
      </c>
      <c r="Q123" s="4" t="str">
        <f t="shared" si="12"/>
        <v/>
      </c>
      <c r="R123" s="4" t="str">
        <f t="shared" si="14"/>
        <v>/</v>
      </c>
      <c r="S123" s="4" t="str">
        <f t="shared" si="15"/>
        <v/>
      </c>
      <c r="T123" s="4" t="str">
        <f t="shared" si="13"/>
        <v/>
      </c>
    </row>
    <row r="124" spans="1:20" x14ac:dyDescent="0.35">
      <c r="A124" s="53"/>
      <c r="B124" s="56"/>
      <c r="C124" s="59"/>
      <c r="D124" s="7" t="str">
        <f t="shared" si="8"/>
        <v/>
      </c>
      <c r="E124" s="62" t="str">
        <f>IF(OR(C124="",A124=""),"",IF(A124&lt;Vbld!$G$7,IF(VALUE(RIGHT(T124,2))&lt;50,76,96),INDEX(EC!$C$2:$C$739,MATCH(C124,EC,0))))</f>
        <v/>
      </c>
      <c r="F124" s="32" t="str">
        <f t="shared" si="9"/>
        <v/>
      </c>
      <c r="G124" s="37"/>
      <c r="H124" s="37"/>
      <c r="I124" s="37"/>
      <c r="J124" s="35"/>
      <c r="K124" s="28"/>
      <c r="L124" s="28"/>
      <c r="M124" s="30"/>
      <c r="N124" s="38">
        <f t="shared" si="10"/>
        <v>0</v>
      </c>
      <c r="P124" s="4" t="str">
        <f t="shared" si="11"/>
        <v/>
      </c>
      <c r="Q124" s="4" t="str">
        <f t="shared" si="12"/>
        <v/>
      </c>
      <c r="R124" s="4" t="str">
        <f t="shared" si="14"/>
        <v>/</v>
      </c>
      <c r="S124" s="4" t="str">
        <f t="shared" si="15"/>
        <v/>
      </c>
      <c r="T124" s="4" t="str">
        <f t="shared" si="13"/>
        <v/>
      </c>
    </row>
    <row r="125" spans="1:20" x14ac:dyDescent="0.35">
      <c r="A125" s="53"/>
      <c r="B125" s="56"/>
      <c r="C125" s="59"/>
      <c r="D125" s="7" t="str">
        <f t="shared" si="8"/>
        <v/>
      </c>
      <c r="E125" s="62" t="str">
        <f>IF(OR(C125="",A125=""),"",IF(A125&lt;Vbld!$G$7,IF(VALUE(RIGHT(T125,2))&lt;50,76,96),INDEX(EC!$C$2:$C$739,MATCH(C125,EC,0))))</f>
        <v/>
      </c>
      <c r="F125" s="32" t="str">
        <f t="shared" si="9"/>
        <v/>
      </c>
      <c r="G125" s="37"/>
      <c r="H125" s="37"/>
      <c r="I125" s="37"/>
      <c r="J125" s="35"/>
      <c r="K125" s="28"/>
      <c r="L125" s="28"/>
      <c r="M125" s="30"/>
      <c r="N125" s="38">
        <f t="shared" si="10"/>
        <v>0</v>
      </c>
      <c r="P125" s="4" t="str">
        <f t="shared" si="11"/>
        <v/>
      </c>
      <c r="Q125" s="4" t="str">
        <f t="shared" si="12"/>
        <v/>
      </c>
      <c r="R125" s="4" t="str">
        <f t="shared" si="14"/>
        <v>/</v>
      </c>
      <c r="S125" s="4" t="str">
        <f t="shared" si="15"/>
        <v/>
      </c>
      <c r="T125" s="4" t="str">
        <f t="shared" si="13"/>
        <v/>
      </c>
    </row>
    <row r="126" spans="1:20" x14ac:dyDescent="0.35">
      <c r="A126" s="53"/>
      <c r="B126" s="56"/>
      <c r="C126" s="59"/>
      <c r="D126" s="7" t="str">
        <f t="shared" si="8"/>
        <v/>
      </c>
      <c r="E126" s="62" t="str">
        <f>IF(OR(C126="",A126=""),"",IF(A126&lt;Vbld!$G$7,IF(VALUE(RIGHT(T126,2))&lt;50,76,96),INDEX(EC!$C$2:$C$739,MATCH(C126,EC,0))))</f>
        <v/>
      </c>
      <c r="F126" s="32" t="str">
        <f t="shared" si="9"/>
        <v/>
      </c>
      <c r="G126" s="37"/>
      <c r="H126" s="37"/>
      <c r="I126" s="37"/>
      <c r="J126" s="35"/>
      <c r="K126" s="28"/>
      <c r="L126" s="28"/>
      <c r="M126" s="30"/>
      <c r="N126" s="38">
        <f t="shared" si="10"/>
        <v>0</v>
      </c>
      <c r="P126" s="4" t="str">
        <f t="shared" si="11"/>
        <v/>
      </c>
      <c r="Q126" s="4" t="str">
        <f t="shared" si="12"/>
        <v/>
      </c>
      <c r="R126" s="4" t="str">
        <f t="shared" si="14"/>
        <v>/</v>
      </c>
      <c r="S126" s="4" t="str">
        <f t="shared" si="15"/>
        <v/>
      </c>
      <c r="T126" s="4" t="str">
        <f t="shared" si="13"/>
        <v/>
      </c>
    </row>
    <row r="127" spans="1:20" x14ac:dyDescent="0.35">
      <c r="A127" s="53"/>
      <c r="B127" s="56"/>
      <c r="C127" s="59"/>
      <c r="D127" s="7" t="str">
        <f t="shared" si="8"/>
        <v/>
      </c>
      <c r="E127" s="62" t="str">
        <f>IF(OR(C127="",A127=""),"",IF(A127&lt;Vbld!$G$7,IF(VALUE(RIGHT(T127,2))&lt;50,76,96),INDEX(EC!$C$2:$C$739,MATCH(C127,EC,0))))</f>
        <v/>
      </c>
      <c r="F127" s="32" t="str">
        <f t="shared" si="9"/>
        <v/>
      </c>
      <c r="G127" s="37"/>
      <c r="H127" s="37"/>
      <c r="I127" s="37"/>
      <c r="J127" s="35"/>
      <c r="K127" s="28"/>
      <c r="L127" s="28"/>
      <c r="M127" s="30"/>
      <c r="N127" s="38">
        <f t="shared" si="10"/>
        <v>0</v>
      </c>
      <c r="P127" s="4" t="str">
        <f t="shared" si="11"/>
        <v/>
      </c>
      <c r="Q127" s="4" t="str">
        <f t="shared" si="12"/>
        <v/>
      </c>
      <c r="R127" s="4" t="str">
        <f t="shared" si="14"/>
        <v>/</v>
      </c>
      <c r="S127" s="4" t="str">
        <f t="shared" si="15"/>
        <v/>
      </c>
      <c r="T127" s="4" t="str">
        <f t="shared" si="13"/>
        <v/>
      </c>
    </row>
    <row r="128" spans="1:20" x14ac:dyDescent="0.35">
      <c r="A128" s="53"/>
      <c r="B128" s="56"/>
      <c r="C128" s="59"/>
      <c r="D128" s="7" t="str">
        <f t="shared" si="8"/>
        <v/>
      </c>
      <c r="E128" s="62" t="str">
        <f>IF(OR(C128="",A128=""),"",IF(A128&lt;Vbld!$G$7,IF(VALUE(RIGHT(T128,2))&lt;50,76,96),INDEX(EC!$C$2:$C$739,MATCH(C128,EC,0))))</f>
        <v/>
      </c>
      <c r="F128" s="32" t="str">
        <f t="shared" si="9"/>
        <v/>
      </c>
      <c r="G128" s="37"/>
      <c r="H128" s="37"/>
      <c r="I128" s="37"/>
      <c r="J128" s="35"/>
      <c r="K128" s="28"/>
      <c r="L128" s="28"/>
      <c r="M128" s="30"/>
      <c r="N128" s="38">
        <f t="shared" si="10"/>
        <v>0</v>
      </c>
      <c r="P128" s="4" t="str">
        <f t="shared" si="11"/>
        <v/>
      </c>
      <c r="Q128" s="4" t="str">
        <f t="shared" si="12"/>
        <v/>
      </c>
      <c r="R128" s="4" t="str">
        <f t="shared" si="14"/>
        <v>/</v>
      </c>
      <c r="S128" s="4" t="str">
        <f t="shared" si="15"/>
        <v/>
      </c>
      <c r="T128" s="4" t="str">
        <f t="shared" si="13"/>
        <v/>
      </c>
    </row>
    <row r="129" spans="1:20" x14ac:dyDescent="0.35">
      <c r="A129" s="53"/>
      <c r="B129" s="56"/>
      <c r="C129" s="59"/>
      <c r="D129" s="7" t="str">
        <f t="shared" si="8"/>
        <v/>
      </c>
      <c r="E129" s="62" t="str">
        <f>IF(OR(C129="",A129=""),"",IF(A129&lt;Vbld!$G$7,IF(VALUE(RIGHT(T129,2))&lt;50,76,96),INDEX(EC!$C$2:$C$739,MATCH(C129,EC,0))))</f>
        <v/>
      </c>
      <c r="F129" s="32" t="str">
        <f t="shared" si="9"/>
        <v/>
      </c>
      <c r="G129" s="37"/>
      <c r="H129" s="37"/>
      <c r="I129" s="37"/>
      <c r="J129" s="35"/>
      <c r="K129" s="28"/>
      <c r="L129" s="28"/>
      <c r="M129" s="30"/>
      <c r="N129" s="38">
        <f t="shared" si="10"/>
        <v>0</v>
      </c>
      <c r="P129" s="4" t="str">
        <f t="shared" si="11"/>
        <v/>
      </c>
      <c r="Q129" s="4" t="str">
        <f t="shared" si="12"/>
        <v/>
      </c>
      <c r="R129" s="4" t="str">
        <f t="shared" si="14"/>
        <v>/</v>
      </c>
      <c r="S129" s="4" t="str">
        <f t="shared" si="15"/>
        <v/>
      </c>
      <c r="T129" s="4" t="str">
        <f t="shared" si="13"/>
        <v/>
      </c>
    </row>
    <row r="130" spans="1:20" x14ac:dyDescent="0.35">
      <c r="A130" s="53"/>
      <c r="B130" s="56"/>
      <c r="C130" s="59"/>
      <c r="D130" s="7" t="str">
        <f t="shared" si="8"/>
        <v/>
      </c>
      <c r="E130" s="62" t="str">
        <f>IF(OR(C130="",A130=""),"",IF(A130&lt;Vbld!$G$7,IF(VALUE(RIGHT(T130,2))&lt;50,76,96),INDEX(EC!$C$2:$C$739,MATCH(C130,EC,0))))</f>
        <v/>
      </c>
      <c r="F130" s="32" t="str">
        <f t="shared" si="9"/>
        <v/>
      </c>
      <c r="G130" s="37"/>
      <c r="H130" s="37"/>
      <c r="I130" s="37"/>
      <c r="J130" s="35"/>
      <c r="K130" s="28"/>
      <c r="L130" s="28"/>
      <c r="M130" s="30"/>
      <c r="N130" s="38">
        <f t="shared" si="10"/>
        <v>0</v>
      </c>
      <c r="P130" s="4" t="str">
        <f t="shared" si="11"/>
        <v/>
      </c>
      <c r="Q130" s="4" t="str">
        <f t="shared" si="12"/>
        <v/>
      </c>
      <c r="R130" s="4" t="str">
        <f t="shared" si="14"/>
        <v>/</v>
      </c>
      <c r="S130" s="4" t="str">
        <f t="shared" si="15"/>
        <v/>
      </c>
      <c r="T130" s="4" t="str">
        <f t="shared" si="13"/>
        <v/>
      </c>
    </row>
    <row r="131" spans="1:20" x14ac:dyDescent="0.35">
      <c r="A131" s="53"/>
      <c r="B131" s="56"/>
      <c r="C131" s="59"/>
      <c r="D131" s="7" t="str">
        <f t="shared" si="8"/>
        <v/>
      </c>
      <c r="E131" s="62" t="str">
        <f>IF(OR(C131="",A131=""),"",IF(A131&lt;Vbld!$G$7,IF(VALUE(RIGHT(T131,2))&lt;50,76,96),INDEX(EC!$C$2:$C$739,MATCH(C131,EC,0))))</f>
        <v/>
      </c>
      <c r="F131" s="32" t="str">
        <f t="shared" si="9"/>
        <v/>
      </c>
      <c r="G131" s="37"/>
      <c r="H131" s="37"/>
      <c r="I131" s="37"/>
      <c r="J131" s="35"/>
      <c r="K131" s="28"/>
      <c r="L131" s="28"/>
      <c r="M131" s="30"/>
      <c r="N131" s="38">
        <f t="shared" si="10"/>
        <v>0</v>
      </c>
      <c r="P131" s="4" t="str">
        <f t="shared" si="11"/>
        <v/>
      </c>
      <c r="Q131" s="4" t="str">
        <f t="shared" si="12"/>
        <v/>
      </c>
      <c r="R131" s="4" t="str">
        <f t="shared" si="14"/>
        <v>/</v>
      </c>
      <c r="S131" s="4" t="str">
        <f t="shared" si="15"/>
        <v/>
      </c>
      <c r="T131" s="4" t="str">
        <f t="shared" si="13"/>
        <v/>
      </c>
    </row>
    <row r="132" spans="1:20" x14ac:dyDescent="0.35">
      <c r="A132" s="53"/>
      <c r="B132" s="56"/>
      <c r="C132" s="59"/>
      <c r="D132" s="7" t="str">
        <f t="shared" si="8"/>
        <v/>
      </c>
      <c r="E132" s="62" t="str">
        <f>IF(OR(C132="",A132=""),"",IF(A132&lt;Vbld!$G$7,IF(VALUE(RIGHT(T132,2))&lt;50,76,96),INDEX(EC!$C$2:$C$739,MATCH(C132,EC,0))))</f>
        <v/>
      </c>
      <c r="F132" s="32" t="str">
        <f t="shared" si="9"/>
        <v/>
      </c>
      <c r="G132" s="37"/>
      <c r="H132" s="37"/>
      <c r="I132" s="37"/>
      <c r="J132" s="35"/>
      <c r="K132" s="28"/>
      <c r="L132" s="28"/>
      <c r="M132" s="30"/>
      <c r="N132" s="38">
        <f t="shared" si="10"/>
        <v>0</v>
      </c>
      <c r="P132" s="4" t="str">
        <f t="shared" si="11"/>
        <v/>
      </c>
      <c r="Q132" s="4" t="str">
        <f t="shared" si="12"/>
        <v/>
      </c>
      <c r="R132" s="4" t="str">
        <f t="shared" si="14"/>
        <v>/</v>
      </c>
      <c r="S132" s="4" t="str">
        <f t="shared" si="15"/>
        <v/>
      </c>
      <c r="T132" s="4" t="str">
        <f t="shared" si="13"/>
        <v/>
      </c>
    </row>
    <row r="133" spans="1:20" x14ac:dyDescent="0.35">
      <c r="A133" s="53"/>
      <c r="B133" s="56"/>
      <c r="C133" s="59"/>
      <c r="D133" s="7" t="str">
        <f t="shared" ref="D133:D196" si="16">IF(OR(B133="",C133=""),"",IF(LEN(C133)=5,CONCATENATE(B133,"/",LEFT(C133,3),"-",RIGHT(C133,2)),CONCATENATE(B133,"/",LEFT(C133,3),"-",MID(C133,4,2),RIGHT(C133,3))))</f>
        <v/>
      </c>
      <c r="E133" s="62" t="str">
        <f>IF(OR(C133="",A133=""),"",IF(A133&lt;Vbld!$G$7,IF(VALUE(RIGHT(T133,2))&lt;50,76,96),INDEX(EC!$C$2:$C$739,MATCH(C133,EC,0))))</f>
        <v/>
      </c>
      <c r="F133" s="32" t="str">
        <f t="shared" ref="F133:F196" si="17">IF(C133="","",INDEX(OmEC,MATCH(C133,EC,0)))</f>
        <v/>
      </c>
      <c r="G133" s="37"/>
      <c r="H133" s="37"/>
      <c r="I133" s="37"/>
      <c r="J133" s="35"/>
      <c r="K133" s="28"/>
      <c r="L133" s="28"/>
      <c r="M133" s="30"/>
      <c r="N133" s="38">
        <f t="shared" ref="N133:N196" si="18">SUM(I133:M133)</f>
        <v>0</v>
      </c>
      <c r="P133" s="4" t="str">
        <f t="shared" ref="P133:P196" si="19">LEFT(C133,3)</f>
        <v/>
      </c>
      <c r="Q133" s="4" t="str">
        <f t="shared" ref="Q133:Q196" si="20">IF(C133="","",IF(VALUE(RIGHT(T133,2))&lt;50,"G","B"))</f>
        <v/>
      </c>
      <c r="R133" s="4" t="str">
        <f t="shared" si="14"/>
        <v>/</v>
      </c>
      <c r="S133" s="4" t="str">
        <f t="shared" si="15"/>
        <v/>
      </c>
      <c r="T133" s="4" t="str">
        <f t="shared" ref="T133:T196" si="21">LEFT(C133,5)</f>
        <v/>
      </c>
    </row>
    <row r="134" spans="1:20" x14ac:dyDescent="0.35">
      <c r="A134" s="53"/>
      <c r="B134" s="56"/>
      <c r="C134" s="59"/>
      <c r="D134" s="7" t="str">
        <f t="shared" si="16"/>
        <v/>
      </c>
      <c r="E134" s="62" t="str">
        <f>IF(OR(C134="",A134=""),"",IF(A134&lt;Vbld!$G$7,IF(VALUE(RIGHT(T134,2))&lt;50,76,96),INDEX(EC!$C$2:$C$739,MATCH(C134,EC,0))))</f>
        <v/>
      </c>
      <c r="F134" s="32" t="str">
        <f t="shared" si="17"/>
        <v/>
      </c>
      <c r="G134" s="37"/>
      <c r="H134" s="37"/>
      <c r="I134" s="37"/>
      <c r="J134" s="35"/>
      <c r="K134" s="28"/>
      <c r="L134" s="28"/>
      <c r="M134" s="30"/>
      <c r="N134" s="38">
        <f t="shared" si="18"/>
        <v>0</v>
      </c>
      <c r="P134" s="4" t="str">
        <f t="shared" si="19"/>
        <v/>
      </c>
      <c r="Q134" s="4" t="str">
        <f t="shared" si="20"/>
        <v/>
      </c>
      <c r="R134" s="4" t="str">
        <f t="shared" ref="R134:R197" si="22">CONCATENATE(D134,"/",A134)</f>
        <v>/</v>
      </c>
      <c r="S134" s="4" t="str">
        <f t="shared" ref="S134:S197" si="23">LEFT(B134,3)</f>
        <v/>
      </c>
      <c r="T134" s="4" t="str">
        <f t="shared" si="21"/>
        <v/>
      </c>
    </row>
    <row r="135" spans="1:20" x14ac:dyDescent="0.35">
      <c r="A135" s="53"/>
      <c r="B135" s="56"/>
      <c r="C135" s="59"/>
      <c r="D135" s="7" t="str">
        <f t="shared" si="16"/>
        <v/>
      </c>
      <c r="E135" s="62" t="str">
        <f>IF(OR(C135="",A135=""),"",IF(A135&lt;Vbld!$G$7,IF(VALUE(RIGHT(T135,2))&lt;50,76,96),INDEX(EC!$C$2:$C$739,MATCH(C135,EC,0))))</f>
        <v/>
      </c>
      <c r="F135" s="32" t="str">
        <f t="shared" si="17"/>
        <v/>
      </c>
      <c r="G135" s="37"/>
      <c r="H135" s="37"/>
      <c r="I135" s="37"/>
      <c r="J135" s="35"/>
      <c r="K135" s="28"/>
      <c r="L135" s="28"/>
      <c r="M135" s="30"/>
      <c r="N135" s="38">
        <f t="shared" si="18"/>
        <v>0</v>
      </c>
      <c r="P135" s="4" t="str">
        <f t="shared" si="19"/>
        <v/>
      </c>
      <c r="Q135" s="4" t="str">
        <f t="shared" si="20"/>
        <v/>
      </c>
      <c r="R135" s="4" t="str">
        <f t="shared" si="22"/>
        <v>/</v>
      </c>
      <c r="S135" s="4" t="str">
        <f t="shared" si="23"/>
        <v/>
      </c>
      <c r="T135" s="4" t="str">
        <f t="shared" si="21"/>
        <v/>
      </c>
    </row>
    <row r="136" spans="1:20" x14ac:dyDescent="0.35">
      <c r="A136" s="53"/>
      <c r="B136" s="56"/>
      <c r="C136" s="59"/>
      <c r="D136" s="7" t="str">
        <f t="shared" si="16"/>
        <v/>
      </c>
      <c r="E136" s="62" t="str">
        <f>IF(OR(C136="",A136=""),"",IF(A136&lt;Vbld!$G$7,IF(VALUE(RIGHT(T136,2))&lt;50,76,96),INDEX(EC!$C$2:$C$739,MATCH(C136,EC,0))))</f>
        <v/>
      </c>
      <c r="F136" s="32" t="str">
        <f t="shared" si="17"/>
        <v/>
      </c>
      <c r="G136" s="37"/>
      <c r="H136" s="37"/>
      <c r="I136" s="37"/>
      <c r="J136" s="35"/>
      <c r="K136" s="28"/>
      <c r="L136" s="28"/>
      <c r="M136" s="30"/>
      <c r="N136" s="38">
        <f t="shared" si="18"/>
        <v>0</v>
      </c>
      <c r="P136" s="4" t="str">
        <f t="shared" si="19"/>
        <v/>
      </c>
      <c r="Q136" s="4" t="str">
        <f t="shared" si="20"/>
        <v/>
      </c>
      <c r="R136" s="4" t="str">
        <f t="shared" si="22"/>
        <v>/</v>
      </c>
      <c r="S136" s="4" t="str">
        <f t="shared" si="23"/>
        <v/>
      </c>
      <c r="T136" s="4" t="str">
        <f t="shared" si="21"/>
        <v/>
      </c>
    </row>
    <row r="137" spans="1:20" x14ac:dyDescent="0.35">
      <c r="A137" s="53"/>
      <c r="B137" s="56"/>
      <c r="C137" s="59"/>
      <c r="D137" s="7" t="str">
        <f t="shared" si="16"/>
        <v/>
      </c>
      <c r="E137" s="62" t="str">
        <f>IF(OR(C137="",A137=""),"",IF(A137&lt;Vbld!$G$7,IF(VALUE(RIGHT(T137,2))&lt;50,76,96),INDEX(EC!$C$2:$C$739,MATCH(C137,EC,0))))</f>
        <v/>
      </c>
      <c r="F137" s="32" t="str">
        <f t="shared" si="17"/>
        <v/>
      </c>
      <c r="G137" s="37"/>
      <c r="H137" s="37"/>
      <c r="I137" s="37"/>
      <c r="J137" s="35"/>
      <c r="K137" s="28"/>
      <c r="L137" s="28"/>
      <c r="M137" s="30"/>
      <c r="N137" s="38">
        <f t="shared" si="18"/>
        <v>0</v>
      </c>
      <c r="P137" s="4" t="str">
        <f t="shared" si="19"/>
        <v/>
      </c>
      <c r="Q137" s="4" t="str">
        <f t="shared" si="20"/>
        <v/>
      </c>
      <c r="R137" s="4" t="str">
        <f t="shared" si="22"/>
        <v>/</v>
      </c>
      <c r="S137" s="4" t="str">
        <f t="shared" si="23"/>
        <v/>
      </c>
      <c r="T137" s="4" t="str">
        <f t="shared" si="21"/>
        <v/>
      </c>
    </row>
    <row r="138" spans="1:20" x14ac:dyDescent="0.35">
      <c r="A138" s="53"/>
      <c r="B138" s="56"/>
      <c r="C138" s="59"/>
      <c r="D138" s="7" t="str">
        <f t="shared" si="16"/>
        <v/>
      </c>
      <c r="E138" s="62" t="str">
        <f>IF(OR(C138="",A138=""),"",IF(A138&lt;Vbld!$G$7,IF(VALUE(RIGHT(T138,2))&lt;50,76,96),INDEX(EC!$C$2:$C$739,MATCH(C138,EC,0))))</f>
        <v/>
      </c>
      <c r="F138" s="32" t="str">
        <f t="shared" si="17"/>
        <v/>
      </c>
      <c r="G138" s="37"/>
      <c r="H138" s="37"/>
      <c r="I138" s="37"/>
      <c r="J138" s="35"/>
      <c r="K138" s="28"/>
      <c r="L138" s="28"/>
      <c r="M138" s="30"/>
      <c r="N138" s="38">
        <f t="shared" si="18"/>
        <v>0</v>
      </c>
      <c r="P138" s="4" t="str">
        <f t="shared" si="19"/>
        <v/>
      </c>
      <c r="Q138" s="4" t="str">
        <f t="shared" si="20"/>
        <v/>
      </c>
      <c r="R138" s="4" t="str">
        <f t="shared" si="22"/>
        <v>/</v>
      </c>
      <c r="S138" s="4" t="str">
        <f t="shared" si="23"/>
        <v/>
      </c>
      <c r="T138" s="4" t="str">
        <f t="shared" si="21"/>
        <v/>
      </c>
    </row>
    <row r="139" spans="1:20" x14ac:dyDescent="0.35">
      <c r="A139" s="53"/>
      <c r="B139" s="56"/>
      <c r="C139" s="59"/>
      <c r="D139" s="7" t="str">
        <f t="shared" si="16"/>
        <v/>
      </c>
      <c r="E139" s="62" t="str">
        <f>IF(OR(C139="",A139=""),"",IF(A139&lt;Vbld!$G$7,IF(VALUE(RIGHT(T139,2))&lt;50,76,96),INDEX(EC!$C$2:$C$739,MATCH(C139,EC,0))))</f>
        <v/>
      </c>
      <c r="F139" s="32" t="str">
        <f t="shared" si="17"/>
        <v/>
      </c>
      <c r="G139" s="37"/>
      <c r="H139" s="37"/>
      <c r="I139" s="37"/>
      <c r="J139" s="35"/>
      <c r="K139" s="28"/>
      <c r="L139" s="28"/>
      <c r="M139" s="30"/>
      <c r="N139" s="38">
        <f t="shared" si="18"/>
        <v>0</v>
      </c>
      <c r="P139" s="4" t="str">
        <f t="shared" si="19"/>
        <v/>
      </c>
      <c r="Q139" s="4" t="str">
        <f t="shared" si="20"/>
        <v/>
      </c>
      <c r="R139" s="4" t="str">
        <f t="shared" si="22"/>
        <v>/</v>
      </c>
      <c r="S139" s="4" t="str">
        <f t="shared" si="23"/>
        <v/>
      </c>
      <c r="T139" s="4" t="str">
        <f t="shared" si="21"/>
        <v/>
      </c>
    </row>
    <row r="140" spans="1:20" x14ac:dyDescent="0.35">
      <c r="A140" s="53"/>
      <c r="B140" s="56"/>
      <c r="C140" s="59"/>
      <c r="D140" s="7" t="str">
        <f t="shared" si="16"/>
        <v/>
      </c>
      <c r="E140" s="62" t="str">
        <f>IF(OR(C140="",A140=""),"",IF(A140&lt;Vbld!$G$7,IF(VALUE(RIGHT(T140,2))&lt;50,76,96),INDEX(EC!$C$2:$C$739,MATCH(C140,EC,0))))</f>
        <v/>
      </c>
      <c r="F140" s="32" t="str">
        <f t="shared" si="17"/>
        <v/>
      </c>
      <c r="G140" s="37"/>
      <c r="H140" s="37"/>
      <c r="I140" s="37"/>
      <c r="J140" s="35"/>
      <c r="K140" s="28"/>
      <c r="L140" s="28"/>
      <c r="M140" s="30"/>
      <c r="N140" s="38">
        <f t="shared" si="18"/>
        <v>0</v>
      </c>
      <c r="P140" s="4" t="str">
        <f t="shared" si="19"/>
        <v/>
      </c>
      <c r="Q140" s="4" t="str">
        <f t="shared" si="20"/>
        <v/>
      </c>
      <c r="R140" s="4" t="str">
        <f t="shared" si="22"/>
        <v>/</v>
      </c>
      <c r="S140" s="4" t="str">
        <f t="shared" si="23"/>
        <v/>
      </c>
      <c r="T140" s="4" t="str">
        <f t="shared" si="21"/>
        <v/>
      </c>
    </row>
    <row r="141" spans="1:20" x14ac:dyDescent="0.35">
      <c r="A141" s="53"/>
      <c r="B141" s="56"/>
      <c r="C141" s="59"/>
      <c r="D141" s="7" t="str">
        <f t="shared" si="16"/>
        <v/>
      </c>
      <c r="E141" s="62" t="str">
        <f>IF(OR(C141="",A141=""),"",IF(A141&lt;Vbld!$G$7,IF(VALUE(RIGHT(T141,2))&lt;50,76,96),INDEX(EC!$C$2:$C$739,MATCH(C141,EC,0))))</f>
        <v/>
      </c>
      <c r="F141" s="32" t="str">
        <f t="shared" si="17"/>
        <v/>
      </c>
      <c r="G141" s="37"/>
      <c r="H141" s="37"/>
      <c r="I141" s="37"/>
      <c r="J141" s="35"/>
      <c r="K141" s="28"/>
      <c r="L141" s="28"/>
      <c r="M141" s="30"/>
      <c r="N141" s="38">
        <f t="shared" si="18"/>
        <v>0</v>
      </c>
      <c r="P141" s="4" t="str">
        <f t="shared" si="19"/>
        <v/>
      </c>
      <c r="Q141" s="4" t="str">
        <f t="shared" si="20"/>
        <v/>
      </c>
      <c r="R141" s="4" t="str">
        <f t="shared" si="22"/>
        <v>/</v>
      </c>
      <c r="S141" s="4" t="str">
        <f t="shared" si="23"/>
        <v/>
      </c>
      <c r="T141" s="4" t="str">
        <f t="shared" si="21"/>
        <v/>
      </c>
    </row>
    <row r="142" spans="1:20" x14ac:dyDescent="0.35">
      <c r="A142" s="53"/>
      <c r="B142" s="56"/>
      <c r="C142" s="59"/>
      <c r="D142" s="7" t="str">
        <f t="shared" si="16"/>
        <v/>
      </c>
      <c r="E142" s="62" t="str">
        <f>IF(OR(C142="",A142=""),"",IF(A142&lt;Vbld!$G$7,IF(VALUE(RIGHT(T142,2))&lt;50,76,96),INDEX(EC!$C$2:$C$739,MATCH(C142,EC,0))))</f>
        <v/>
      </c>
      <c r="F142" s="32" t="str">
        <f t="shared" si="17"/>
        <v/>
      </c>
      <c r="G142" s="37"/>
      <c r="H142" s="37"/>
      <c r="I142" s="37"/>
      <c r="J142" s="35"/>
      <c r="K142" s="28"/>
      <c r="L142" s="28"/>
      <c r="M142" s="30"/>
      <c r="N142" s="38">
        <f t="shared" si="18"/>
        <v>0</v>
      </c>
      <c r="P142" s="4" t="str">
        <f t="shared" si="19"/>
        <v/>
      </c>
      <c r="Q142" s="4" t="str">
        <f t="shared" si="20"/>
        <v/>
      </c>
      <c r="R142" s="4" t="str">
        <f t="shared" si="22"/>
        <v>/</v>
      </c>
      <c r="S142" s="4" t="str">
        <f t="shared" si="23"/>
        <v/>
      </c>
      <c r="T142" s="4" t="str">
        <f t="shared" si="21"/>
        <v/>
      </c>
    </row>
    <row r="143" spans="1:20" x14ac:dyDescent="0.35">
      <c r="A143" s="53"/>
      <c r="B143" s="56"/>
      <c r="C143" s="59"/>
      <c r="D143" s="7" t="str">
        <f t="shared" si="16"/>
        <v/>
      </c>
      <c r="E143" s="62" t="str">
        <f>IF(OR(C143="",A143=""),"",IF(A143&lt;Vbld!$G$7,IF(VALUE(RIGHT(T143,2))&lt;50,76,96),INDEX(EC!$C$2:$C$739,MATCH(C143,EC,0))))</f>
        <v/>
      </c>
      <c r="F143" s="32" t="str">
        <f t="shared" si="17"/>
        <v/>
      </c>
      <c r="G143" s="37"/>
      <c r="H143" s="37"/>
      <c r="I143" s="37"/>
      <c r="J143" s="35"/>
      <c r="K143" s="28"/>
      <c r="L143" s="28"/>
      <c r="M143" s="30"/>
      <c r="N143" s="38">
        <f t="shared" si="18"/>
        <v>0</v>
      </c>
      <c r="P143" s="4" t="str">
        <f t="shared" si="19"/>
        <v/>
      </c>
      <c r="Q143" s="4" t="str">
        <f t="shared" si="20"/>
        <v/>
      </c>
      <c r="R143" s="4" t="str">
        <f t="shared" si="22"/>
        <v>/</v>
      </c>
      <c r="S143" s="4" t="str">
        <f t="shared" si="23"/>
        <v/>
      </c>
      <c r="T143" s="4" t="str">
        <f t="shared" si="21"/>
        <v/>
      </c>
    </row>
    <row r="144" spans="1:20" x14ac:dyDescent="0.35">
      <c r="A144" s="53"/>
      <c r="B144" s="56"/>
      <c r="C144" s="59"/>
      <c r="D144" s="7" t="str">
        <f t="shared" si="16"/>
        <v/>
      </c>
      <c r="E144" s="62" t="str">
        <f>IF(OR(C144="",A144=""),"",IF(A144&lt;Vbld!$G$7,IF(VALUE(RIGHT(T144,2))&lt;50,76,96),INDEX(EC!$C$2:$C$739,MATCH(C144,EC,0))))</f>
        <v/>
      </c>
      <c r="F144" s="32" t="str">
        <f t="shared" si="17"/>
        <v/>
      </c>
      <c r="G144" s="37"/>
      <c r="H144" s="37"/>
      <c r="I144" s="37"/>
      <c r="J144" s="35"/>
      <c r="K144" s="28"/>
      <c r="L144" s="28"/>
      <c r="M144" s="30"/>
      <c r="N144" s="38">
        <f t="shared" si="18"/>
        <v>0</v>
      </c>
      <c r="P144" s="4" t="str">
        <f t="shared" si="19"/>
        <v/>
      </c>
      <c r="Q144" s="4" t="str">
        <f t="shared" si="20"/>
        <v/>
      </c>
      <c r="R144" s="4" t="str">
        <f t="shared" si="22"/>
        <v>/</v>
      </c>
      <c r="S144" s="4" t="str">
        <f t="shared" si="23"/>
        <v/>
      </c>
      <c r="T144" s="4" t="str">
        <f t="shared" si="21"/>
        <v/>
      </c>
    </row>
    <row r="145" spans="1:20" x14ac:dyDescent="0.35">
      <c r="A145" s="53"/>
      <c r="B145" s="56"/>
      <c r="C145" s="59"/>
      <c r="D145" s="7" t="str">
        <f t="shared" si="16"/>
        <v/>
      </c>
      <c r="E145" s="62" t="str">
        <f>IF(OR(C145="",A145=""),"",IF(A145&lt;Vbld!$G$7,IF(VALUE(RIGHT(T145,2))&lt;50,76,96),INDEX(EC!$C$2:$C$739,MATCH(C145,EC,0))))</f>
        <v/>
      </c>
      <c r="F145" s="32" t="str">
        <f t="shared" si="17"/>
        <v/>
      </c>
      <c r="G145" s="37"/>
      <c r="H145" s="37"/>
      <c r="I145" s="37"/>
      <c r="J145" s="35"/>
      <c r="K145" s="28"/>
      <c r="L145" s="28"/>
      <c r="M145" s="30"/>
      <c r="N145" s="38">
        <f t="shared" si="18"/>
        <v>0</v>
      </c>
      <c r="P145" s="4" t="str">
        <f t="shared" si="19"/>
        <v/>
      </c>
      <c r="Q145" s="4" t="str">
        <f t="shared" si="20"/>
        <v/>
      </c>
      <c r="R145" s="4" t="str">
        <f t="shared" si="22"/>
        <v>/</v>
      </c>
      <c r="S145" s="4" t="str">
        <f t="shared" si="23"/>
        <v/>
      </c>
      <c r="T145" s="4" t="str">
        <f t="shared" si="21"/>
        <v/>
      </c>
    </row>
    <row r="146" spans="1:20" x14ac:dyDescent="0.35">
      <c r="A146" s="53"/>
      <c r="B146" s="56"/>
      <c r="C146" s="59"/>
      <c r="D146" s="7" t="str">
        <f t="shared" si="16"/>
        <v/>
      </c>
      <c r="E146" s="62" t="str">
        <f>IF(OR(C146="",A146=""),"",IF(A146&lt;Vbld!$G$7,IF(VALUE(RIGHT(T146,2))&lt;50,76,96),INDEX(EC!$C$2:$C$739,MATCH(C146,EC,0))))</f>
        <v/>
      </c>
      <c r="F146" s="32" t="str">
        <f t="shared" si="17"/>
        <v/>
      </c>
      <c r="G146" s="37"/>
      <c r="H146" s="37"/>
      <c r="I146" s="37"/>
      <c r="J146" s="35"/>
      <c r="K146" s="28"/>
      <c r="L146" s="28"/>
      <c r="M146" s="30"/>
      <c r="N146" s="38">
        <f t="shared" si="18"/>
        <v>0</v>
      </c>
      <c r="P146" s="4" t="str">
        <f t="shared" si="19"/>
        <v/>
      </c>
      <c r="Q146" s="4" t="str">
        <f t="shared" si="20"/>
        <v/>
      </c>
      <c r="R146" s="4" t="str">
        <f t="shared" si="22"/>
        <v>/</v>
      </c>
      <c r="S146" s="4" t="str">
        <f t="shared" si="23"/>
        <v/>
      </c>
      <c r="T146" s="4" t="str">
        <f t="shared" si="21"/>
        <v/>
      </c>
    </row>
    <row r="147" spans="1:20" x14ac:dyDescent="0.35">
      <c r="A147" s="53"/>
      <c r="B147" s="56"/>
      <c r="C147" s="59"/>
      <c r="D147" s="7" t="str">
        <f t="shared" si="16"/>
        <v/>
      </c>
      <c r="E147" s="62" t="str">
        <f>IF(OR(C147="",A147=""),"",IF(A147&lt;Vbld!$G$7,IF(VALUE(RIGHT(T147,2))&lt;50,76,96),INDEX(EC!$C$2:$C$739,MATCH(C147,EC,0))))</f>
        <v/>
      </c>
      <c r="F147" s="32" t="str">
        <f t="shared" si="17"/>
        <v/>
      </c>
      <c r="G147" s="37"/>
      <c r="H147" s="37"/>
      <c r="I147" s="37"/>
      <c r="J147" s="35"/>
      <c r="K147" s="28"/>
      <c r="L147" s="28"/>
      <c r="M147" s="30"/>
      <c r="N147" s="38">
        <f t="shared" si="18"/>
        <v>0</v>
      </c>
      <c r="P147" s="4" t="str">
        <f t="shared" si="19"/>
        <v/>
      </c>
      <c r="Q147" s="4" t="str">
        <f t="shared" si="20"/>
        <v/>
      </c>
      <c r="R147" s="4" t="str">
        <f t="shared" si="22"/>
        <v>/</v>
      </c>
      <c r="S147" s="4" t="str">
        <f t="shared" si="23"/>
        <v/>
      </c>
      <c r="T147" s="4" t="str">
        <f t="shared" si="21"/>
        <v/>
      </c>
    </row>
    <row r="148" spans="1:20" x14ac:dyDescent="0.35">
      <c r="A148" s="53"/>
      <c r="B148" s="56"/>
      <c r="C148" s="59"/>
      <c r="D148" s="7" t="str">
        <f t="shared" si="16"/>
        <v/>
      </c>
      <c r="E148" s="62" t="str">
        <f>IF(OR(C148="",A148=""),"",IF(A148&lt;Vbld!$G$7,IF(VALUE(RIGHT(T148,2))&lt;50,76,96),INDEX(EC!$C$2:$C$739,MATCH(C148,EC,0))))</f>
        <v/>
      </c>
      <c r="F148" s="32" t="str">
        <f t="shared" si="17"/>
        <v/>
      </c>
      <c r="G148" s="37"/>
      <c r="H148" s="37"/>
      <c r="I148" s="37"/>
      <c r="J148" s="35"/>
      <c r="K148" s="28"/>
      <c r="L148" s="28"/>
      <c r="M148" s="30"/>
      <c r="N148" s="38">
        <f t="shared" si="18"/>
        <v>0</v>
      </c>
      <c r="P148" s="4" t="str">
        <f t="shared" si="19"/>
        <v/>
      </c>
      <c r="Q148" s="4" t="str">
        <f t="shared" si="20"/>
        <v/>
      </c>
      <c r="R148" s="4" t="str">
        <f t="shared" si="22"/>
        <v>/</v>
      </c>
      <c r="S148" s="4" t="str">
        <f t="shared" si="23"/>
        <v/>
      </c>
      <c r="T148" s="4" t="str">
        <f t="shared" si="21"/>
        <v/>
      </c>
    </row>
    <row r="149" spans="1:20" x14ac:dyDescent="0.35">
      <c r="A149" s="53"/>
      <c r="B149" s="56"/>
      <c r="C149" s="59"/>
      <c r="D149" s="7" t="str">
        <f t="shared" si="16"/>
        <v/>
      </c>
      <c r="E149" s="62" t="str">
        <f>IF(OR(C149="",A149=""),"",IF(A149&lt;Vbld!$G$7,IF(VALUE(RIGHT(T149,2))&lt;50,76,96),INDEX(EC!$C$2:$C$739,MATCH(C149,EC,0))))</f>
        <v/>
      </c>
      <c r="F149" s="32" t="str">
        <f t="shared" si="17"/>
        <v/>
      </c>
      <c r="G149" s="37"/>
      <c r="H149" s="37"/>
      <c r="I149" s="37"/>
      <c r="J149" s="35"/>
      <c r="K149" s="28"/>
      <c r="L149" s="28"/>
      <c r="M149" s="30"/>
      <c r="N149" s="38">
        <f t="shared" si="18"/>
        <v>0</v>
      </c>
      <c r="P149" s="4" t="str">
        <f t="shared" si="19"/>
        <v/>
      </c>
      <c r="Q149" s="4" t="str">
        <f t="shared" si="20"/>
        <v/>
      </c>
      <c r="R149" s="4" t="str">
        <f t="shared" si="22"/>
        <v>/</v>
      </c>
      <c r="S149" s="4" t="str">
        <f t="shared" si="23"/>
        <v/>
      </c>
      <c r="T149" s="4" t="str">
        <f t="shared" si="21"/>
        <v/>
      </c>
    </row>
    <row r="150" spans="1:20" x14ac:dyDescent="0.35">
      <c r="A150" s="53"/>
      <c r="B150" s="56"/>
      <c r="C150" s="59"/>
      <c r="D150" s="7" t="str">
        <f t="shared" si="16"/>
        <v/>
      </c>
      <c r="E150" s="62" t="str">
        <f>IF(OR(C150="",A150=""),"",IF(A150&lt;Vbld!$G$7,IF(VALUE(RIGHT(T150,2))&lt;50,76,96),INDEX(EC!$C$2:$C$739,MATCH(C150,EC,0))))</f>
        <v/>
      </c>
      <c r="F150" s="32" t="str">
        <f t="shared" si="17"/>
        <v/>
      </c>
      <c r="G150" s="37"/>
      <c r="H150" s="37"/>
      <c r="I150" s="37"/>
      <c r="J150" s="35"/>
      <c r="K150" s="28"/>
      <c r="L150" s="28"/>
      <c r="M150" s="30"/>
      <c r="N150" s="38">
        <f t="shared" si="18"/>
        <v>0</v>
      </c>
      <c r="P150" s="4" t="str">
        <f t="shared" si="19"/>
        <v/>
      </c>
      <c r="Q150" s="4" t="str">
        <f t="shared" si="20"/>
        <v/>
      </c>
      <c r="R150" s="4" t="str">
        <f t="shared" si="22"/>
        <v>/</v>
      </c>
      <c r="S150" s="4" t="str">
        <f t="shared" si="23"/>
        <v/>
      </c>
      <c r="T150" s="4" t="str">
        <f t="shared" si="21"/>
        <v/>
      </c>
    </row>
    <row r="151" spans="1:20" x14ac:dyDescent="0.35">
      <c r="A151" s="53"/>
      <c r="B151" s="56"/>
      <c r="C151" s="59"/>
      <c r="D151" s="7" t="str">
        <f t="shared" si="16"/>
        <v/>
      </c>
      <c r="E151" s="62" t="str">
        <f>IF(OR(C151="",A151=""),"",IF(A151&lt;Vbld!$G$7,IF(VALUE(RIGHT(T151,2))&lt;50,76,96),INDEX(EC!$C$2:$C$739,MATCH(C151,EC,0))))</f>
        <v/>
      </c>
      <c r="F151" s="32" t="str">
        <f t="shared" si="17"/>
        <v/>
      </c>
      <c r="G151" s="37"/>
      <c r="H151" s="37"/>
      <c r="I151" s="37"/>
      <c r="J151" s="35"/>
      <c r="K151" s="28"/>
      <c r="L151" s="28"/>
      <c r="M151" s="30"/>
      <c r="N151" s="38">
        <f t="shared" si="18"/>
        <v>0</v>
      </c>
      <c r="P151" s="4" t="str">
        <f t="shared" si="19"/>
        <v/>
      </c>
      <c r="Q151" s="4" t="str">
        <f t="shared" si="20"/>
        <v/>
      </c>
      <c r="R151" s="4" t="str">
        <f t="shared" si="22"/>
        <v>/</v>
      </c>
      <c r="S151" s="4" t="str">
        <f t="shared" si="23"/>
        <v/>
      </c>
      <c r="T151" s="4" t="str">
        <f t="shared" si="21"/>
        <v/>
      </c>
    </row>
    <row r="152" spans="1:20" x14ac:dyDescent="0.35">
      <c r="A152" s="53"/>
      <c r="B152" s="56"/>
      <c r="C152" s="59"/>
      <c r="D152" s="7" t="str">
        <f t="shared" si="16"/>
        <v/>
      </c>
      <c r="E152" s="62" t="str">
        <f>IF(OR(C152="",A152=""),"",IF(A152&lt;Vbld!$G$7,IF(VALUE(RIGHT(T152,2))&lt;50,76,96),INDEX(EC!$C$2:$C$739,MATCH(C152,EC,0))))</f>
        <v/>
      </c>
      <c r="F152" s="32" t="str">
        <f t="shared" si="17"/>
        <v/>
      </c>
      <c r="G152" s="37"/>
      <c r="H152" s="37"/>
      <c r="I152" s="37"/>
      <c r="J152" s="35"/>
      <c r="K152" s="28"/>
      <c r="L152" s="28"/>
      <c r="M152" s="30"/>
      <c r="N152" s="38">
        <f t="shared" si="18"/>
        <v>0</v>
      </c>
      <c r="P152" s="4" t="str">
        <f t="shared" si="19"/>
        <v/>
      </c>
      <c r="Q152" s="4" t="str">
        <f t="shared" si="20"/>
        <v/>
      </c>
      <c r="R152" s="4" t="str">
        <f t="shared" si="22"/>
        <v>/</v>
      </c>
      <c r="S152" s="4" t="str">
        <f t="shared" si="23"/>
        <v/>
      </c>
      <c r="T152" s="4" t="str">
        <f t="shared" si="21"/>
        <v/>
      </c>
    </row>
    <row r="153" spans="1:20" x14ac:dyDescent="0.35">
      <c r="A153" s="53"/>
      <c r="B153" s="56"/>
      <c r="C153" s="59"/>
      <c r="D153" s="7" t="str">
        <f t="shared" si="16"/>
        <v/>
      </c>
      <c r="E153" s="62" t="str">
        <f>IF(OR(C153="",A153=""),"",IF(A153&lt;Vbld!$G$7,IF(VALUE(RIGHT(T153,2))&lt;50,76,96),INDEX(EC!$C$2:$C$739,MATCH(C153,EC,0))))</f>
        <v/>
      </c>
      <c r="F153" s="32" t="str">
        <f t="shared" si="17"/>
        <v/>
      </c>
      <c r="G153" s="37"/>
      <c r="H153" s="37"/>
      <c r="I153" s="37"/>
      <c r="J153" s="35"/>
      <c r="K153" s="28"/>
      <c r="L153" s="28"/>
      <c r="M153" s="30"/>
      <c r="N153" s="38">
        <f t="shared" si="18"/>
        <v>0</v>
      </c>
      <c r="P153" s="4" t="str">
        <f t="shared" si="19"/>
        <v/>
      </c>
      <c r="Q153" s="4" t="str">
        <f t="shared" si="20"/>
        <v/>
      </c>
      <c r="R153" s="4" t="str">
        <f t="shared" si="22"/>
        <v>/</v>
      </c>
      <c r="S153" s="4" t="str">
        <f t="shared" si="23"/>
        <v/>
      </c>
      <c r="T153" s="4" t="str">
        <f t="shared" si="21"/>
        <v/>
      </c>
    </row>
    <row r="154" spans="1:20" x14ac:dyDescent="0.35">
      <c r="A154" s="53"/>
      <c r="B154" s="56"/>
      <c r="C154" s="59"/>
      <c r="D154" s="7" t="str">
        <f t="shared" si="16"/>
        <v/>
      </c>
      <c r="E154" s="62" t="str">
        <f>IF(OR(C154="",A154=""),"",IF(A154&lt;Vbld!$G$7,IF(VALUE(RIGHT(T154,2))&lt;50,76,96),INDEX(EC!$C$2:$C$739,MATCH(C154,EC,0))))</f>
        <v/>
      </c>
      <c r="F154" s="32" t="str">
        <f t="shared" si="17"/>
        <v/>
      </c>
      <c r="G154" s="37"/>
      <c r="H154" s="37"/>
      <c r="I154" s="37"/>
      <c r="J154" s="35"/>
      <c r="K154" s="28"/>
      <c r="L154" s="28"/>
      <c r="M154" s="30"/>
      <c r="N154" s="38">
        <f t="shared" si="18"/>
        <v>0</v>
      </c>
      <c r="P154" s="4" t="str">
        <f t="shared" si="19"/>
        <v/>
      </c>
      <c r="Q154" s="4" t="str">
        <f t="shared" si="20"/>
        <v/>
      </c>
      <c r="R154" s="4" t="str">
        <f t="shared" si="22"/>
        <v>/</v>
      </c>
      <c r="S154" s="4" t="str">
        <f t="shared" si="23"/>
        <v/>
      </c>
      <c r="T154" s="4" t="str">
        <f t="shared" si="21"/>
        <v/>
      </c>
    </row>
    <row r="155" spans="1:20" x14ac:dyDescent="0.35">
      <c r="A155" s="53"/>
      <c r="B155" s="56"/>
      <c r="C155" s="59"/>
      <c r="D155" s="7" t="str">
        <f t="shared" si="16"/>
        <v/>
      </c>
      <c r="E155" s="62" t="str">
        <f>IF(OR(C155="",A155=""),"",IF(A155&lt;Vbld!$G$7,IF(VALUE(RIGHT(T155,2))&lt;50,76,96),INDEX(EC!$C$2:$C$739,MATCH(C155,EC,0))))</f>
        <v/>
      </c>
      <c r="F155" s="32" t="str">
        <f t="shared" si="17"/>
        <v/>
      </c>
      <c r="G155" s="37"/>
      <c r="H155" s="37"/>
      <c r="I155" s="37"/>
      <c r="J155" s="35"/>
      <c r="K155" s="28"/>
      <c r="L155" s="28"/>
      <c r="M155" s="30"/>
      <c r="N155" s="38">
        <f t="shared" si="18"/>
        <v>0</v>
      </c>
      <c r="P155" s="4" t="str">
        <f t="shared" si="19"/>
        <v/>
      </c>
      <c r="Q155" s="4" t="str">
        <f t="shared" si="20"/>
        <v/>
      </c>
      <c r="R155" s="4" t="str">
        <f t="shared" si="22"/>
        <v>/</v>
      </c>
      <c r="S155" s="4" t="str">
        <f t="shared" si="23"/>
        <v/>
      </c>
      <c r="T155" s="4" t="str">
        <f t="shared" si="21"/>
        <v/>
      </c>
    </row>
    <row r="156" spans="1:20" x14ac:dyDescent="0.35">
      <c r="A156" s="53"/>
      <c r="B156" s="56"/>
      <c r="C156" s="59"/>
      <c r="D156" s="7" t="str">
        <f t="shared" si="16"/>
        <v/>
      </c>
      <c r="E156" s="62" t="str">
        <f>IF(OR(C156="",A156=""),"",IF(A156&lt;Vbld!$G$7,IF(VALUE(RIGHT(T156,2))&lt;50,76,96),INDEX(EC!$C$2:$C$739,MATCH(C156,EC,0))))</f>
        <v/>
      </c>
      <c r="F156" s="32" t="str">
        <f t="shared" si="17"/>
        <v/>
      </c>
      <c r="G156" s="37"/>
      <c r="H156" s="37"/>
      <c r="I156" s="37"/>
      <c r="J156" s="35"/>
      <c r="K156" s="28"/>
      <c r="L156" s="28"/>
      <c r="M156" s="30"/>
      <c r="N156" s="38">
        <f t="shared" si="18"/>
        <v>0</v>
      </c>
      <c r="P156" s="4" t="str">
        <f t="shared" si="19"/>
        <v/>
      </c>
      <c r="Q156" s="4" t="str">
        <f t="shared" si="20"/>
        <v/>
      </c>
      <c r="R156" s="4" t="str">
        <f t="shared" si="22"/>
        <v>/</v>
      </c>
      <c r="S156" s="4" t="str">
        <f t="shared" si="23"/>
        <v/>
      </c>
      <c r="T156" s="4" t="str">
        <f t="shared" si="21"/>
        <v/>
      </c>
    </row>
    <row r="157" spans="1:20" x14ac:dyDescent="0.35">
      <c r="A157" s="53"/>
      <c r="B157" s="56"/>
      <c r="C157" s="59"/>
      <c r="D157" s="7" t="str">
        <f t="shared" si="16"/>
        <v/>
      </c>
      <c r="E157" s="62" t="str">
        <f>IF(OR(C157="",A157=""),"",IF(A157&lt;Vbld!$G$7,IF(VALUE(RIGHT(T157,2))&lt;50,76,96),INDEX(EC!$C$2:$C$739,MATCH(C157,EC,0))))</f>
        <v/>
      </c>
      <c r="F157" s="32" t="str">
        <f t="shared" si="17"/>
        <v/>
      </c>
      <c r="G157" s="37"/>
      <c r="H157" s="37"/>
      <c r="I157" s="37"/>
      <c r="J157" s="35"/>
      <c r="K157" s="28"/>
      <c r="L157" s="28"/>
      <c r="M157" s="30"/>
      <c r="N157" s="38">
        <f t="shared" si="18"/>
        <v>0</v>
      </c>
      <c r="P157" s="4" t="str">
        <f t="shared" si="19"/>
        <v/>
      </c>
      <c r="Q157" s="4" t="str">
        <f t="shared" si="20"/>
        <v/>
      </c>
      <c r="R157" s="4" t="str">
        <f t="shared" si="22"/>
        <v>/</v>
      </c>
      <c r="S157" s="4" t="str">
        <f t="shared" si="23"/>
        <v/>
      </c>
      <c r="T157" s="4" t="str">
        <f t="shared" si="21"/>
        <v/>
      </c>
    </row>
    <row r="158" spans="1:20" x14ac:dyDescent="0.35">
      <c r="A158" s="53"/>
      <c r="B158" s="56"/>
      <c r="C158" s="59"/>
      <c r="D158" s="7" t="str">
        <f t="shared" si="16"/>
        <v/>
      </c>
      <c r="E158" s="62" t="str">
        <f>IF(OR(C158="",A158=""),"",IF(A158&lt;Vbld!$G$7,IF(VALUE(RIGHT(T158,2))&lt;50,76,96),INDEX(EC!$C$2:$C$739,MATCH(C158,EC,0))))</f>
        <v/>
      </c>
      <c r="F158" s="32" t="str">
        <f t="shared" si="17"/>
        <v/>
      </c>
      <c r="G158" s="37"/>
      <c r="H158" s="37"/>
      <c r="I158" s="37"/>
      <c r="J158" s="35"/>
      <c r="K158" s="28"/>
      <c r="L158" s="28"/>
      <c r="M158" s="30"/>
      <c r="N158" s="38">
        <f t="shared" si="18"/>
        <v>0</v>
      </c>
      <c r="P158" s="4" t="str">
        <f t="shared" si="19"/>
        <v/>
      </c>
      <c r="Q158" s="4" t="str">
        <f t="shared" si="20"/>
        <v/>
      </c>
      <c r="R158" s="4" t="str">
        <f t="shared" si="22"/>
        <v>/</v>
      </c>
      <c r="S158" s="4" t="str">
        <f t="shared" si="23"/>
        <v/>
      </c>
      <c r="T158" s="4" t="str">
        <f t="shared" si="21"/>
        <v/>
      </c>
    </row>
    <row r="159" spans="1:20" x14ac:dyDescent="0.35">
      <c r="A159" s="53"/>
      <c r="B159" s="56"/>
      <c r="C159" s="59"/>
      <c r="D159" s="7" t="str">
        <f t="shared" si="16"/>
        <v/>
      </c>
      <c r="E159" s="62" t="str">
        <f>IF(OR(C159="",A159=""),"",IF(A159&lt;Vbld!$G$7,IF(VALUE(RIGHT(T159,2))&lt;50,76,96),INDEX(EC!$C$2:$C$739,MATCH(C159,EC,0))))</f>
        <v/>
      </c>
      <c r="F159" s="32" t="str">
        <f t="shared" si="17"/>
        <v/>
      </c>
      <c r="G159" s="37"/>
      <c r="H159" s="37"/>
      <c r="I159" s="37"/>
      <c r="J159" s="35"/>
      <c r="K159" s="28"/>
      <c r="L159" s="28"/>
      <c r="M159" s="30"/>
      <c r="N159" s="38">
        <f t="shared" si="18"/>
        <v>0</v>
      </c>
      <c r="P159" s="4" t="str">
        <f t="shared" si="19"/>
        <v/>
      </c>
      <c r="Q159" s="4" t="str">
        <f t="shared" si="20"/>
        <v/>
      </c>
      <c r="R159" s="4" t="str">
        <f t="shared" si="22"/>
        <v>/</v>
      </c>
      <c r="S159" s="4" t="str">
        <f t="shared" si="23"/>
        <v/>
      </c>
      <c r="T159" s="4" t="str">
        <f t="shared" si="21"/>
        <v/>
      </c>
    </row>
    <row r="160" spans="1:20" x14ac:dyDescent="0.35">
      <c r="A160" s="53"/>
      <c r="B160" s="56"/>
      <c r="C160" s="59"/>
      <c r="D160" s="7" t="str">
        <f t="shared" si="16"/>
        <v/>
      </c>
      <c r="E160" s="62" t="str">
        <f>IF(OR(C160="",A160=""),"",IF(A160&lt;Vbld!$G$7,IF(VALUE(RIGHT(T160,2))&lt;50,76,96),INDEX(EC!$C$2:$C$739,MATCH(C160,EC,0))))</f>
        <v/>
      </c>
      <c r="F160" s="32" t="str">
        <f t="shared" si="17"/>
        <v/>
      </c>
      <c r="G160" s="37"/>
      <c r="H160" s="37"/>
      <c r="I160" s="37"/>
      <c r="J160" s="35"/>
      <c r="K160" s="28"/>
      <c r="L160" s="28"/>
      <c r="M160" s="30"/>
      <c r="N160" s="38">
        <f t="shared" si="18"/>
        <v>0</v>
      </c>
      <c r="P160" s="4" t="str">
        <f t="shared" si="19"/>
        <v/>
      </c>
      <c r="Q160" s="4" t="str">
        <f t="shared" si="20"/>
        <v/>
      </c>
      <c r="R160" s="4" t="str">
        <f t="shared" si="22"/>
        <v>/</v>
      </c>
      <c r="S160" s="4" t="str">
        <f t="shared" si="23"/>
        <v/>
      </c>
      <c r="T160" s="4" t="str">
        <f t="shared" si="21"/>
        <v/>
      </c>
    </row>
    <row r="161" spans="1:20" x14ac:dyDescent="0.35">
      <c r="A161" s="53"/>
      <c r="B161" s="56"/>
      <c r="C161" s="59"/>
      <c r="D161" s="7" t="str">
        <f t="shared" si="16"/>
        <v/>
      </c>
      <c r="E161" s="62" t="str">
        <f>IF(OR(C161="",A161=""),"",IF(A161&lt;Vbld!$G$7,IF(VALUE(RIGHT(T161,2))&lt;50,76,96),INDEX(EC!$C$2:$C$739,MATCH(C161,EC,0))))</f>
        <v/>
      </c>
      <c r="F161" s="32" t="str">
        <f t="shared" si="17"/>
        <v/>
      </c>
      <c r="G161" s="37"/>
      <c r="H161" s="37"/>
      <c r="I161" s="37"/>
      <c r="J161" s="35"/>
      <c r="K161" s="28"/>
      <c r="L161" s="28"/>
      <c r="M161" s="30"/>
      <c r="N161" s="38">
        <f t="shared" si="18"/>
        <v>0</v>
      </c>
      <c r="P161" s="4" t="str">
        <f t="shared" si="19"/>
        <v/>
      </c>
      <c r="Q161" s="4" t="str">
        <f t="shared" si="20"/>
        <v/>
      </c>
      <c r="R161" s="4" t="str">
        <f t="shared" si="22"/>
        <v>/</v>
      </c>
      <c r="S161" s="4" t="str">
        <f t="shared" si="23"/>
        <v/>
      </c>
      <c r="T161" s="4" t="str">
        <f t="shared" si="21"/>
        <v/>
      </c>
    </row>
    <row r="162" spans="1:20" x14ac:dyDescent="0.35">
      <c r="A162" s="53"/>
      <c r="B162" s="56"/>
      <c r="C162" s="59"/>
      <c r="D162" s="7" t="str">
        <f t="shared" si="16"/>
        <v/>
      </c>
      <c r="E162" s="62" t="str">
        <f>IF(OR(C162="",A162=""),"",IF(A162&lt;Vbld!$G$7,IF(VALUE(RIGHT(T162,2))&lt;50,76,96),INDEX(EC!$C$2:$C$739,MATCH(C162,EC,0))))</f>
        <v/>
      </c>
      <c r="F162" s="32" t="str">
        <f t="shared" si="17"/>
        <v/>
      </c>
      <c r="G162" s="37"/>
      <c r="H162" s="37"/>
      <c r="I162" s="37"/>
      <c r="J162" s="35"/>
      <c r="K162" s="28"/>
      <c r="L162" s="28"/>
      <c r="M162" s="30"/>
      <c r="N162" s="38">
        <f t="shared" si="18"/>
        <v>0</v>
      </c>
      <c r="P162" s="4" t="str">
        <f t="shared" si="19"/>
        <v/>
      </c>
      <c r="Q162" s="4" t="str">
        <f t="shared" si="20"/>
        <v/>
      </c>
      <c r="R162" s="4" t="str">
        <f t="shared" si="22"/>
        <v>/</v>
      </c>
      <c r="S162" s="4" t="str">
        <f t="shared" si="23"/>
        <v/>
      </c>
      <c r="T162" s="4" t="str">
        <f t="shared" si="21"/>
        <v/>
      </c>
    </row>
    <row r="163" spans="1:20" x14ac:dyDescent="0.35">
      <c r="A163" s="53"/>
      <c r="B163" s="56"/>
      <c r="C163" s="59"/>
      <c r="D163" s="7" t="str">
        <f t="shared" si="16"/>
        <v/>
      </c>
      <c r="E163" s="62" t="str">
        <f>IF(OR(C163="",A163=""),"",IF(A163&lt;Vbld!$G$7,IF(VALUE(RIGHT(T163,2))&lt;50,76,96),INDEX(EC!$C$2:$C$739,MATCH(C163,EC,0))))</f>
        <v/>
      </c>
      <c r="F163" s="32" t="str">
        <f t="shared" si="17"/>
        <v/>
      </c>
      <c r="G163" s="37"/>
      <c r="H163" s="37"/>
      <c r="I163" s="37"/>
      <c r="J163" s="35"/>
      <c r="K163" s="28"/>
      <c r="L163" s="28"/>
      <c r="M163" s="30"/>
      <c r="N163" s="38">
        <f t="shared" si="18"/>
        <v>0</v>
      </c>
      <c r="P163" s="4" t="str">
        <f t="shared" si="19"/>
        <v/>
      </c>
      <c r="Q163" s="4" t="str">
        <f t="shared" si="20"/>
        <v/>
      </c>
      <c r="R163" s="4" t="str">
        <f t="shared" si="22"/>
        <v>/</v>
      </c>
      <c r="S163" s="4" t="str">
        <f t="shared" si="23"/>
        <v/>
      </c>
      <c r="T163" s="4" t="str">
        <f t="shared" si="21"/>
        <v/>
      </c>
    </row>
    <row r="164" spans="1:20" x14ac:dyDescent="0.35">
      <c r="A164" s="53"/>
      <c r="B164" s="56"/>
      <c r="C164" s="59"/>
      <c r="D164" s="7" t="str">
        <f t="shared" si="16"/>
        <v/>
      </c>
      <c r="E164" s="62" t="str">
        <f>IF(OR(C164="",A164=""),"",IF(A164&lt;Vbld!$G$7,IF(VALUE(RIGHT(T164,2))&lt;50,76,96),INDEX(EC!$C$2:$C$739,MATCH(C164,EC,0))))</f>
        <v/>
      </c>
      <c r="F164" s="32" t="str">
        <f t="shared" si="17"/>
        <v/>
      </c>
      <c r="G164" s="37"/>
      <c r="H164" s="37"/>
      <c r="I164" s="37"/>
      <c r="J164" s="35"/>
      <c r="K164" s="28"/>
      <c r="L164" s="28"/>
      <c r="M164" s="30"/>
      <c r="N164" s="38">
        <f t="shared" si="18"/>
        <v>0</v>
      </c>
      <c r="P164" s="4" t="str">
        <f t="shared" si="19"/>
        <v/>
      </c>
      <c r="Q164" s="4" t="str">
        <f t="shared" si="20"/>
        <v/>
      </c>
      <c r="R164" s="4" t="str">
        <f t="shared" si="22"/>
        <v>/</v>
      </c>
      <c r="S164" s="4" t="str">
        <f t="shared" si="23"/>
        <v/>
      </c>
      <c r="T164" s="4" t="str">
        <f t="shared" si="21"/>
        <v/>
      </c>
    </row>
    <row r="165" spans="1:20" x14ac:dyDescent="0.35">
      <c r="A165" s="53"/>
      <c r="B165" s="56"/>
      <c r="C165" s="59"/>
      <c r="D165" s="7" t="str">
        <f t="shared" si="16"/>
        <v/>
      </c>
      <c r="E165" s="62" t="str">
        <f>IF(OR(C165="",A165=""),"",IF(A165&lt;Vbld!$G$7,IF(VALUE(RIGHT(T165,2))&lt;50,76,96),INDEX(EC!$C$2:$C$739,MATCH(C165,EC,0))))</f>
        <v/>
      </c>
      <c r="F165" s="32" t="str">
        <f t="shared" si="17"/>
        <v/>
      </c>
      <c r="G165" s="37"/>
      <c r="H165" s="37"/>
      <c r="I165" s="37"/>
      <c r="J165" s="35"/>
      <c r="K165" s="28"/>
      <c r="L165" s="28"/>
      <c r="M165" s="30"/>
      <c r="N165" s="38">
        <f t="shared" si="18"/>
        <v>0</v>
      </c>
      <c r="P165" s="4" t="str">
        <f t="shared" si="19"/>
        <v/>
      </c>
      <c r="Q165" s="4" t="str">
        <f t="shared" si="20"/>
        <v/>
      </c>
      <c r="R165" s="4" t="str">
        <f t="shared" si="22"/>
        <v>/</v>
      </c>
      <c r="S165" s="4" t="str">
        <f t="shared" si="23"/>
        <v/>
      </c>
      <c r="T165" s="4" t="str">
        <f t="shared" si="21"/>
        <v/>
      </c>
    </row>
    <row r="166" spans="1:20" x14ac:dyDescent="0.35">
      <c r="A166" s="53"/>
      <c r="B166" s="56"/>
      <c r="C166" s="59"/>
      <c r="D166" s="7" t="str">
        <f t="shared" si="16"/>
        <v/>
      </c>
      <c r="E166" s="62" t="str">
        <f>IF(OR(C166="",A166=""),"",IF(A166&lt;Vbld!$G$7,IF(VALUE(RIGHT(T166,2))&lt;50,76,96),INDEX(EC!$C$2:$C$739,MATCH(C166,EC,0))))</f>
        <v/>
      </c>
      <c r="F166" s="32" t="str">
        <f t="shared" si="17"/>
        <v/>
      </c>
      <c r="G166" s="37"/>
      <c r="H166" s="37"/>
      <c r="I166" s="37"/>
      <c r="J166" s="35"/>
      <c r="K166" s="28"/>
      <c r="L166" s="28"/>
      <c r="M166" s="30"/>
      <c r="N166" s="38">
        <f t="shared" si="18"/>
        <v>0</v>
      </c>
      <c r="P166" s="4" t="str">
        <f t="shared" si="19"/>
        <v/>
      </c>
      <c r="Q166" s="4" t="str">
        <f t="shared" si="20"/>
        <v/>
      </c>
      <c r="R166" s="4" t="str">
        <f t="shared" si="22"/>
        <v>/</v>
      </c>
      <c r="S166" s="4" t="str">
        <f t="shared" si="23"/>
        <v/>
      </c>
      <c r="T166" s="4" t="str">
        <f t="shared" si="21"/>
        <v/>
      </c>
    </row>
    <row r="167" spans="1:20" x14ac:dyDescent="0.35">
      <c r="A167" s="53"/>
      <c r="B167" s="56"/>
      <c r="C167" s="59"/>
      <c r="D167" s="7" t="str">
        <f t="shared" si="16"/>
        <v/>
      </c>
      <c r="E167" s="62" t="str">
        <f>IF(OR(C167="",A167=""),"",IF(A167&lt;Vbld!$G$7,IF(VALUE(RIGHT(T167,2))&lt;50,76,96),INDEX(EC!$C$2:$C$739,MATCH(C167,EC,0))))</f>
        <v/>
      </c>
      <c r="F167" s="32" t="str">
        <f t="shared" si="17"/>
        <v/>
      </c>
      <c r="G167" s="37"/>
      <c r="H167" s="37"/>
      <c r="I167" s="37"/>
      <c r="J167" s="35"/>
      <c r="K167" s="28"/>
      <c r="L167" s="28"/>
      <c r="M167" s="30"/>
      <c r="N167" s="38">
        <f t="shared" si="18"/>
        <v>0</v>
      </c>
      <c r="P167" s="4" t="str">
        <f t="shared" si="19"/>
        <v/>
      </c>
      <c r="Q167" s="4" t="str">
        <f t="shared" si="20"/>
        <v/>
      </c>
      <c r="R167" s="4" t="str">
        <f t="shared" si="22"/>
        <v>/</v>
      </c>
      <c r="S167" s="4" t="str">
        <f t="shared" si="23"/>
        <v/>
      </c>
      <c r="T167" s="4" t="str">
        <f t="shared" si="21"/>
        <v/>
      </c>
    </row>
    <row r="168" spans="1:20" x14ac:dyDescent="0.35">
      <c r="A168" s="53"/>
      <c r="B168" s="56"/>
      <c r="C168" s="59"/>
      <c r="D168" s="7" t="str">
        <f t="shared" si="16"/>
        <v/>
      </c>
      <c r="E168" s="62" t="str">
        <f>IF(OR(C168="",A168=""),"",IF(A168&lt;Vbld!$G$7,IF(VALUE(RIGHT(T168,2))&lt;50,76,96),INDEX(EC!$C$2:$C$739,MATCH(C168,EC,0))))</f>
        <v/>
      </c>
      <c r="F168" s="32" t="str">
        <f t="shared" si="17"/>
        <v/>
      </c>
      <c r="G168" s="37"/>
      <c r="H168" s="37"/>
      <c r="I168" s="37"/>
      <c r="J168" s="35"/>
      <c r="K168" s="28"/>
      <c r="L168" s="28"/>
      <c r="M168" s="30"/>
      <c r="N168" s="38">
        <f t="shared" si="18"/>
        <v>0</v>
      </c>
      <c r="P168" s="4" t="str">
        <f t="shared" si="19"/>
        <v/>
      </c>
      <c r="Q168" s="4" t="str">
        <f t="shared" si="20"/>
        <v/>
      </c>
      <c r="R168" s="4" t="str">
        <f t="shared" si="22"/>
        <v>/</v>
      </c>
      <c r="S168" s="4" t="str">
        <f t="shared" si="23"/>
        <v/>
      </c>
      <c r="T168" s="4" t="str">
        <f t="shared" si="21"/>
        <v/>
      </c>
    </row>
    <row r="169" spans="1:20" x14ac:dyDescent="0.35">
      <c r="A169" s="53"/>
      <c r="B169" s="56"/>
      <c r="C169" s="59"/>
      <c r="D169" s="7" t="str">
        <f t="shared" si="16"/>
        <v/>
      </c>
      <c r="E169" s="62" t="str">
        <f>IF(OR(C169="",A169=""),"",IF(A169&lt;Vbld!$G$7,IF(VALUE(RIGHT(T169,2))&lt;50,76,96),INDEX(EC!$C$2:$C$739,MATCH(C169,EC,0))))</f>
        <v/>
      </c>
      <c r="F169" s="32" t="str">
        <f t="shared" si="17"/>
        <v/>
      </c>
      <c r="G169" s="37"/>
      <c r="H169" s="37"/>
      <c r="I169" s="37"/>
      <c r="J169" s="35"/>
      <c r="K169" s="28"/>
      <c r="L169" s="28"/>
      <c r="M169" s="30"/>
      <c r="N169" s="38">
        <f t="shared" si="18"/>
        <v>0</v>
      </c>
      <c r="P169" s="4" t="str">
        <f t="shared" si="19"/>
        <v/>
      </c>
      <c r="Q169" s="4" t="str">
        <f t="shared" si="20"/>
        <v/>
      </c>
      <c r="R169" s="4" t="str">
        <f t="shared" si="22"/>
        <v>/</v>
      </c>
      <c r="S169" s="4" t="str">
        <f t="shared" si="23"/>
        <v/>
      </c>
      <c r="T169" s="4" t="str">
        <f t="shared" si="21"/>
        <v/>
      </c>
    </row>
    <row r="170" spans="1:20" x14ac:dyDescent="0.35">
      <c r="A170" s="53"/>
      <c r="B170" s="56"/>
      <c r="C170" s="59"/>
      <c r="D170" s="7" t="str">
        <f t="shared" si="16"/>
        <v/>
      </c>
      <c r="E170" s="62" t="str">
        <f>IF(OR(C170="",A170=""),"",IF(A170&lt;Vbld!$G$7,IF(VALUE(RIGHT(T170,2))&lt;50,76,96),INDEX(EC!$C$2:$C$739,MATCH(C170,EC,0))))</f>
        <v/>
      </c>
      <c r="F170" s="32" t="str">
        <f t="shared" si="17"/>
        <v/>
      </c>
      <c r="G170" s="37"/>
      <c r="H170" s="37"/>
      <c r="I170" s="37"/>
      <c r="J170" s="35"/>
      <c r="K170" s="28"/>
      <c r="L170" s="28"/>
      <c r="M170" s="30"/>
      <c r="N170" s="38">
        <f t="shared" si="18"/>
        <v>0</v>
      </c>
      <c r="P170" s="4" t="str">
        <f t="shared" si="19"/>
        <v/>
      </c>
      <c r="Q170" s="4" t="str">
        <f t="shared" si="20"/>
        <v/>
      </c>
      <c r="R170" s="4" t="str">
        <f t="shared" si="22"/>
        <v>/</v>
      </c>
      <c r="S170" s="4" t="str">
        <f t="shared" si="23"/>
        <v/>
      </c>
      <c r="T170" s="4" t="str">
        <f t="shared" si="21"/>
        <v/>
      </c>
    </row>
    <row r="171" spans="1:20" x14ac:dyDescent="0.35">
      <c r="A171" s="53"/>
      <c r="B171" s="56"/>
      <c r="C171" s="59"/>
      <c r="D171" s="7" t="str">
        <f t="shared" si="16"/>
        <v/>
      </c>
      <c r="E171" s="62" t="str">
        <f>IF(OR(C171="",A171=""),"",IF(A171&lt;Vbld!$G$7,IF(VALUE(RIGHT(T171,2))&lt;50,76,96),INDEX(EC!$C$2:$C$739,MATCH(C171,EC,0))))</f>
        <v/>
      </c>
      <c r="F171" s="32" t="str">
        <f t="shared" si="17"/>
        <v/>
      </c>
      <c r="G171" s="37"/>
      <c r="H171" s="37"/>
      <c r="I171" s="37"/>
      <c r="J171" s="35"/>
      <c r="K171" s="28"/>
      <c r="L171" s="28"/>
      <c r="M171" s="30"/>
      <c r="N171" s="38">
        <f t="shared" si="18"/>
        <v>0</v>
      </c>
      <c r="P171" s="4" t="str">
        <f t="shared" si="19"/>
        <v/>
      </c>
      <c r="Q171" s="4" t="str">
        <f t="shared" si="20"/>
        <v/>
      </c>
      <c r="R171" s="4" t="str">
        <f t="shared" si="22"/>
        <v>/</v>
      </c>
      <c r="S171" s="4" t="str">
        <f t="shared" si="23"/>
        <v/>
      </c>
      <c r="T171" s="4" t="str">
        <f t="shared" si="21"/>
        <v/>
      </c>
    </row>
    <row r="172" spans="1:20" x14ac:dyDescent="0.35">
      <c r="A172" s="53"/>
      <c r="B172" s="56"/>
      <c r="C172" s="59"/>
      <c r="D172" s="7" t="str">
        <f t="shared" si="16"/>
        <v/>
      </c>
      <c r="E172" s="62" t="str">
        <f>IF(OR(C172="",A172=""),"",IF(A172&lt;Vbld!$G$7,IF(VALUE(RIGHT(T172,2))&lt;50,76,96),INDEX(EC!$C$2:$C$739,MATCH(C172,EC,0))))</f>
        <v/>
      </c>
      <c r="F172" s="32" t="str">
        <f t="shared" si="17"/>
        <v/>
      </c>
      <c r="G172" s="37"/>
      <c r="H172" s="37"/>
      <c r="I172" s="37"/>
      <c r="J172" s="35"/>
      <c r="K172" s="28"/>
      <c r="L172" s="28"/>
      <c r="M172" s="30"/>
      <c r="N172" s="38">
        <f t="shared" si="18"/>
        <v>0</v>
      </c>
      <c r="P172" s="4" t="str">
        <f t="shared" si="19"/>
        <v/>
      </c>
      <c r="Q172" s="4" t="str">
        <f t="shared" si="20"/>
        <v/>
      </c>
      <c r="R172" s="4" t="str">
        <f t="shared" si="22"/>
        <v>/</v>
      </c>
      <c r="S172" s="4" t="str">
        <f t="shared" si="23"/>
        <v/>
      </c>
      <c r="T172" s="4" t="str">
        <f t="shared" si="21"/>
        <v/>
      </c>
    </row>
    <row r="173" spans="1:20" x14ac:dyDescent="0.35">
      <c r="A173" s="53"/>
      <c r="B173" s="56"/>
      <c r="C173" s="59"/>
      <c r="D173" s="7" t="str">
        <f t="shared" si="16"/>
        <v/>
      </c>
      <c r="E173" s="62" t="str">
        <f>IF(OR(C173="",A173=""),"",IF(A173&lt;Vbld!$G$7,IF(VALUE(RIGHT(T173,2))&lt;50,76,96),INDEX(EC!$C$2:$C$739,MATCH(C173,EC,0))))</f>
        <v/>
      </c>
      <c r="F173" s="32" t="str">
        <f t="shared" si="17"/>
        <v/>
      </c>
      <c r="G173" s="37"/>
      <c r="H173" s="37"/>
      <c r="I173" s="37"/>
      <c r="J173" s="35"/>
      <c r="K173" s="28"/>
      <c r="L173" s="28"/>
      <c r="M173" s="30"/>
      <c r="N173" s="38">
        <f t="shared" si="18"/>
        <v>0</v>
      </c>
      <c r="P173" s="4" t="str">
        <f t="shared" si="19"/>
        <v/>
      </c>
      <c r="Q173" s="4" t="str">
        <f t="shared" si="20"/>
        <v/>
      </c>
      <c r="R173" s="4" t="str">
        <f t="shared" si="22"/>
        <v>/</v>
      </c>
      <c r="S173" s="4" t="str">
        <f t="shared" si="23"/>
        <v/>
      </c>
      <c r="T173" s="4" t="str">
        <f t="shared" si="21"/>
        <v/>
      </c>
    </row>
    <row r="174" spans="1:20" x14ac:dyDescent="0.35">
      <c r="A174" s="53"/>
      <c r="B174" s="56"/>
      <c r="C174" s="59"/>
      <c r="D174" s="7" t="str">
        <f t="shared" si="16"/>
        <v/>
      </c>
      <c r="E174" s="62" t="str">
        <f>IF(OR(C174="",A174=""),"",IF(A174&lt;Vbld!$G$7,IF(VALUE(RIGHT(T174,2))&lt;50,76,96),INDEX(EC!$C$2:$C$739,MATCH(C174,EC,0))))</f>
        <v/>
      </c>
      <c r="F174" s="32" t="str">
        <f t="shared" si="17"/>
        <v/>
      </c>
      <c r="G174" s="37"/>
      <c r="H174" s="37"/>
      <c r="I174" s="37"/>
      <c r="J174" s="35"/>
      <c r="K174" s="28"/>
      <c r="L174" s="28"/>
      <c r="M174" s="30"/>
      <c r="N174" s="38">
        <f t="shared" si="18"/>
        <v>0</v>
      </c>
      <c r="P174" s="4" t="str">
        <f t="shared" si="19"/>
        <v/>
      </c>
      <c r="Q174" s="4" t="str">
        <f t="shared" si="20"/>
        <v/>
      </c>
      <c r="R174" s="4" t="str">
        <f t="shared" si="22"/>
        <v>/</v>
      </c>
      <c r="S174" s="4" t="str">
        <f t="shared" si="23"/>
        <v/>
      </c>
      <c r="T174" s="4" t="str">
        <f t="shared" si="21"/>
        <v/>
      </c>
    </row>
    <row r="175" spans="1:20" x14ac:dyDescent="0.35">
      <c r="A175" s="53"/>
      <c r="B175" s="56"/>
      <c r="C175" s="59"/>
      <c r="D175" s="7" t="str">
        <f t="shared" si="16"/>
        <v/>
      </c>
      <c r="E175" s="62" t="str">
        <f>IF(OR(C175="",A175=""),"",IF(A175&lt;Vbld!$G$7,IF(VALUE(RIGHT(T175,2))&lt;50,76,96),INDEX(EC!$C$2:$C$739,MATCH(C175,EC,0))))</f>
        <v/>
      </c>
      <c r="F175" s="32" t="str">
        <f t="shared" si="17"/>
        <v/>
      </c>
      <c r="G175" s="37"/>
      <c r="H175" s="37"/>
      <c r="I175" s="37"/>
      <c r="J175" s="35"/>
      <c r="K175" s="28"/>
      <c r="L175" s="28"/>
      <c r="M175" s="30"/>
      <c r="N175" s="38">
        <f t="shared" si="18"/>
        <v>0</v>
      </c>
      <c r="P175" s="4" t="str">
        <f t="shared" si="19"/>
        <v/>
      </c>
      <c r="Q175" s="4" t="str">
        <f t="shared" si="20"/>
        <v/>
      </c>
      <c r="R175" s="4" t="str">
        <f t="shared" si="22"/>
        <v>/</v>
      </c>
      <c r="S175" s="4" t="str">
        <f t="shared" si="23"/>
        <v/>
      </c>
      <c r="T175" s="4" t="str">
        <f t="shared" si="21"/>
        <v/>
      </c>
    </row>
    <row r="176" spans="1:20" x14ac:dyDescent="0.35">
      <c r="A176" s="53"/>
      <c r="B176" s="56"/>
      <c r="C176" s="59"/>
      <c r="D176" s="7" t="str">
        <f t="shared" si="16"/>
        <v/>
      </c>
      <c r="E176" s="62" t="str">
        <f>IF(OR(C176="",A176=""),"",IF(A176&lt;Vbld!$G$7,IF(VALUE(RIGHT(T176,2))&lt;50,76,96),INDEX(EC!$C$2:$C$739,MATCH(C176,EC,0))))</f>
        <v/>
      </c>
      <c r="F176" s="32" t="str">
        <f t="shared" si="17"/>
        <v/>
      </c>
      <c r="G176" s="37"/>
      <c r="H176" s="37"/>
      <c r="I176" s="37"/>
      <c r="J176" s="35"/>
      <c r="K176" s="28"/>
      <c r="L176" s="28"/>
      <c r="M176" s="30"/>
      <c r="N176" s="38">
        <f t="shared" si="18"/>
        <v>0</v>
      </c>
      <c r="P176" s="4" t="str">
        <f t="shared" si="19"/>
        <v/>
      </c>
      <c r="Q176" s="4" t="str">
        <f t="shared" si="20"/>
        <v/>
      </c>
      <c r="R176" s="4" t="str">
        <f t="shared" si="22"/>
        <v>/</v>
      </c>
      <c r="S176" s="4" t="str">
        <f t="shared" si="23"/>
        <v/>
      </c>
      <c r="T176" s="4" t="str">
        <f t="shared" si="21"/>
        <v/>
      </c>
    </row>
    <row r="177" spans="1:20" x14ac:dyDescent="0.35">
      <c r="A177" s="53"/>
      <c r="B177" s="56"/>
      <c r="C177" s="59"/>
      <c r="D177" s="7" t="str">
        <f t="shared" si="16"/>
        <v/>
      </c>
      <c r="E177" s="62" t="str">
        <f>IF(OR(C177="",A177=""),"",IF(A177&lt;Vbld!$G$7,IF(VALUE(RIGHT(T177,2))&lt;50,76,96),INDEX(EC!$C$2:$C$739,MATCH(C177,EC,0))))</f>
        <v/>
      </c>
      <c r="F177" s="32" t="str">
        <f t="shared" si="17"/>
        <v/>
      </c>
      <c r="G177" s="37"/>
      <c r="H177" s="37"/>
      <c r="I177" s="37"/>
      <c r="J177" s="35"/>
      <c r="K177" s="28"/>
      <c r="L177" s="28"/>
      <c r="M177" s="30"/>
      <c r="N177" s="38">
        <f t="shared" si="18"/>
        <v>0</v>
      </c>
      <c r="P177" s="4" t="str">
        <f t="shared" si="19"/>
        <v/>
      </c>
      <c r="Q177" s="4" t="str">
        <f t="shared" si="20"/>
        <v/>
      </c>
      <c r="R177" s="4" t="str">
        <f t="shared" si="22"/>
        <v>/</v>
      </c>
      <c r="S177" s="4" t="str">
        <f t="shared" si="23"/>
        <v/>
      </c>
      <c r="T177" s="4" t="str">
        <f t="shared" si="21"/>
        <v/>
      </c>
    </row>
    <row r="178" spans="1:20" x14ac:dyDescent="0.35">
      <c r="A178" s="53"/>
      <c r="B178" s="56"/>
      <c r="C178" s="59"/>
      <c r="D178" s="7" t="str">
        <f t="shared" si="16"/>
        <v/>
      </c>
      <c r="E178" s="62" t="str">
        <f>IF(OR(C178="",A178=""),"",IF(A178&lt;Vbld!$G$7,IF(VALUE(RIGHT(T178,2))&lt;50,76,96),INDEX(EC!$C$2:$C$739,MATCH(C178,EC,0))))</f>
        <v/>
      </c>
      <c r="F178" s="32" t="str">
        <f t="shared" si="17"/>
        <v/>
      </c>
      <c r="G178" s="37"/>
      <c r="H178" s="37"/>
      <c r="I178" s="37"/>
      <c r="J178" s="35"/>
      <c r="K178" s="28"/>
      <c r="L178" s="28"/>
      <c r="M178" s="30"/>
      <c r="N178" s="38">
        <f t="shared" si="18"/>
        <v>0</v>
      </c>
      <c r="P178" s="4" t="str">
        <f t="shared" si="19"/>
        <v/>
      </c>
      <c r="Q178" s="4" t="str">
        <f t="shared" si="20"/>
        <v/>
      </c>
      <c r="R178" s="4" t="str">
        <f t="shared" si="22"/>
        <v>/</v>
      </c>
      <c r="S178" s="4" t="str">
        <f t="shared" si="23"/>
        <v/>
      </c>
      <c r="T178" s="4" t="str">
        <f t="shared" si="21"/>
        <v/>
      </c>
    </row>
    <row r="179" spans="1:20" x14ac:dyDescent="0.35">
      <c r="A179" s="53"/>
      <c r="B179" s="56"/>
      <c r="C179" s="59"/>
      <c r="D179" s="7" t="str">
        <f t="shared" si="16"/>
        <v/>
      </c>
      <c r="E179" s="62" t="str">
        <f>IF(OR(C179="",A179=""),"",IF(A179&lt;Vbld!$G$7,IF(VALUE(RIGHT(T179,2))&lt;50,76,96),INDEX(EC!$C$2:$C$739,MATCH(C179,EC,0))))</f>
        <v/>
      </c>
      <c r="F179" s="32" t="str">
        <f t="shared" si="17"/>
        <v/>
      </c>
      <c r="G179" s="37"/>
      <c r="H179" s="37"/>
      <c r="I179" s="37"/>
      <c r="J179" s="35"/>
      <c r="K179" s="28"/>
      <c r="L179" s="28"/>
      <c r="M179" s="30"/>
      <c r="N179" s="38">
        <f t="shared" si="18"/>
        <v>0</v>
      </c>
      <c r="P179" s="4" t="str">
        <f t="shared" si="19"/>
        <v/>
      </c>
      <c r="Q179" s="4" t="str">
        <f t="shared" si="20"/>
        <v/>
      </c>
      <c r="R179" s="4" t="str">
        <f t="shared" si="22"/>
        <v>/</v>
      </c>
      <c r="S179" s="4" t="str">
        <f t="shared" si="23"/>
        <v/>
      </c>
      <c r="T179" s="4" t="str">
        <f t="shared" si="21"/>
        <v/>
      </c>
    </row>
    <row r="180" spans="1:20" x14ac:dyDescent="0.35">
      <c r="A180" s="53"/>
      <c r="B180" s="56"/>
      <c r="C180" s="59"/>
      <c r="D180" s="7" t="str">
        <f t="shared" si="16"/>
        <v/>
      </c>
      <c r="E180" s="62" t="str">
        <f>IF(OR(C180="",A180=""),"",IF(A180&lt;Vbld!$G$7,IF(VALUE(RIGHT(T180,2))&lt;50,76,96),INDEX(EC!$C$2:$C$739,MATCH(C180,EC,0))))</f>
        <v/>
      </c>
      <c r="F180" s="32" t="str">
        <f t="shared" si="17"/>
        <v/>
      </c>
      <c r="G180" s="37"/>
      <c r="H180" s="37"/>
      <c r="I180" s="37"/>
      <c r="J180" s="35"/>
      <c r="K180" s="28"/>
      <c r="L180" s="28"/>
      <c r="M180" s="30"/>
      <c r="N180" s="38">
        <f t="shared" si="18"/>
        <v>0</v>
      </c>
      <c r="P180" s="4" t="str">
        <f t="shared" si="19"/>
        <v/>
      </c>
      <c r="Q180" s="4" t="str">
        <f t="shared" si="20"/>
        <v/>
      </c>
      <c r="R180" s="4" t="str">
        <f t="shared" si="22"/>
        <v>/</v>
      </c>
      <c r="S180" s="4" t="str">
        <f t="shared" si="23"/>
        <v/>
      </c>
      <c r="T180" s="4" t="str">
        <f t="shared" si="21"/>
        <v/>
      </c>
    </row>
    <row r="181" spans="1:20" x14ac:dyDescent="0.35">
      <c r="A181" s="53"/>
      <c r="B181" s="56"/>
      <c r="C181" s="59"/>
      <c r="D181" s="7" t="str">
        <f t="shared" si="16"/>
        <v/>
      </c>
      <c r="E181" s="62" t="str">
        <f>IF(OR(C181="",A181=""),"",IF(A181&lt;Vbld!$G$7,IF(VALUE(RIGHT(T181,2))&lt;50,76,96),INDEX(EC!$C$2:$C$739,MATCH(C181,EC,0))))</f>
        <v/>
      </c>
      <c r="F181" s="32" t="str">
        <f t="shared" si="17"/>
        <v/>
      </c>
      <c r="G181" s="37"/>
      <c r="H181" s="37"/>
      <c r="I181" s="37"/>
      <c r="J181" s="35"/>
      <c r="K181" s="28"/>
      <c r="L181" s="28"/>
      <c r="M181" s="30"/>
      <c r="N181" s="38">
        <f t="shared" si="18"/>
        <v>0</v>
      </c>
      <c r="P181" s="4" t="str">
        <f t="shared" si="19"/>
        <v/>
      </c>
      <c r="Q181" s="4" t="str">
        <f t="shared" si="20"/>
        <v/>
      </c>
      <c r="R181" s="4" t="str">
        <f t="shared" si="22"/>
        <v>/</v>
      </c>
      <c r="S181" s="4" t="str">
        <f t="shared" si="23"/>
        <v/>
      </c>
      <c r="T181" s="4" t="str">
        <f t="shared" si="21"/>
        <v/>
      </c>
    </row>
    <row r="182" spans="1:20" x14ac:dyDescent="0.35">
      <c r="A182" s="53"/>
      <c r="B182" s="56"/>
      <c r="C182" s="59"/>
      <c r="D182" s="7" t="str">
        <f t="shared" si="16"/>
        <v/>
      </c>
      <c r="E182" s="62" t="str">
        <f>IF(OR(C182="",A182=""),"",IF(A182&lt;Vbld!$G$7,IF(VALUE(RIGHT(T182,2))&lt;50,76,96),INDEX(EC!$C$2:$C$739,MATCH(C182,EC,0))))</f>
        <v/>
      </c>
      <c r="F182" s="32" t="str">
        <f t="shared" si="17"/>
        <v/>
      </c>
      <c r="G182" s="37"/>
      <c r="H182" s="37"/>
      <c r="I182" s="37"/>
      <c r="J182" s="35"/>
      <c r="K182" s="28"/>
      <c r="L182" s="28"/>
      <c r="M182" s="30"/>
      <c r="N182" s="38">
        <f t="shared" si="18"/>
        <v>0</v>
      </c>
      <c r="P182" s="4" t="str">
        <f t="shared" si="19"/>
        <v/>
      </c>
      <c r="Q182" s="4" t="str">
        <f t="shared" si="20"/>
        <v/>
      </c>
      <c r="R182" s="4" t="str">
        <f t="shared" si="22"/>
        <v>/</v>
      </c>
      <c r="S182" s="4" t="str">
        <f t="shared" si="23"/>
        <v/>
      </c>
      <c r="T182" s="4" t="str">
        <f t="shared" si="21"/>
        <v/>
      </c>
    </row>
    <row r="183" spans="1:20" x14ac:dyDescent="0.35">
      <c r="A183" s="53"/>
      <c r="B183" s="56"/>
      <c r="C183" s="59"/>
      <c r="D183" s="7" t="str">
        <f t="shared" si="16"/>
        <v/>
      </c>
      <c r="E183" s="62" t="str">
        <f>IF(OR(C183="",A183=""),"",IF(A183&lt;Vbld!$G$7,IF(VALUE(RIGHT(T183,2))&lt;50,76,96),INDEX(EC!$C$2:$C$739,MATCH(C183,EC,0))))</f>
        <v/>
      </c>
      <c r="F183" s="32" t="str">
        <f t="shared" si="17"/>
        <v/>
      </c>
      <c r="G183" s="37"/>
      <c r="H183" s="37"/>
      <c r="I183" s="37"/>
      <c r="J183" s="35"/>
      <c r="K183" s="28"/>
      <c r="L183" s="28"/>
      <c r="M183" s="30"/>
      <c r="N183" s="38">
        <f t="shared" si="18"/>
        <v>0</v>
      </c>
      <c r="P183" s="4" t="str">
        <f t="shared" si="19"/>
        <v/>
      </c>
      <c r="Q183" s="4" t="str">
        <f t="shared" si="20"/>
        <v/>
      </c>
      <c r="R183" s="4" t="str">
        <f t="shared" si="22"/>
        <v>/</v>
      </c>
      <c r="S183" s="4" t="str">
        <f t="shared" si="23"/>
        <v/>
      </c>
      <c r="T183" s="4" t="str">
        <f t="shared" si="21"/>
        <v/>
      </c>
    </row>
    <row r="184" spans="1:20" x14ac:dyDescent="0.35">
      <c r="A184" s="53"/>
      <c r="B184" s="56"/>
      <c r="C184" s="59"/>
      <c r="D184" s="7" t="str">
        <f t="shared" si="16"/>
        <v/>
      </c>
      <c r="E184" s="62" t="str">
        <f>IF(OR(C184="",A184=""),"",IF(A184&lt;Vbld!$G$7,IF(VALUE(RIGHT(T184,2))&lt;50,76,96),INDEX(EC!$C$2:$C$739,MATCH(C184,EC,0))))</f>
        <v/>
      </c>
      <c r="F184" s="32" t="str">
        <f t="shared" si="17"/>
        <v/>
      </c>
      <c r="G184" s="37"/>
      <c r="H184" s="37"/>
      <c r="I184" s="37"/>
      <c r="J184" s="35"/>
      <c r="K184" s="28"/>
      <c r="L184" s="28"/>
      <c r="M184" s="30"/>
      <c r="N184" s="38">
        <f t="shared" si="18"/>
        <v>0</v>
      </c>
      <c r="P184" s="4" t="str">
        <f t="shared" si="19"/>
        <v/>
      </c>
      <c r="Q184" s="4" t="str">
        <f t="shared" si="20"/>
        <v/>
      </c>
      <c r="R184" s="4" t="str">
        <f t="shared" si="22"/>
        <v>/</v>
      </c>
      <c r="S184" s="4" t="str">
        <f t="shared" si="23"/>
        <v/>
      </c>
      <c r="T184" s="4" t="str">
        <f t="shared" si="21"/>
        <v/>
      </c>
    </row>
    <row r="185" spans="1:20" x14ac:dyDescent="0.35">
      <c r="A185" s="53"/>
      <c r="B185" s="56"/>
      <c r="C185" s="59"/>
      <c r="D185" s="7" t="str">
        <f t="shared" si="16"/>
        <v/>
      </c>
      <c r="E185" s="62" t="str">
        <f>IF(OR(C185="",A185=""),"",IF(A185&lt;Vbld!$G$7,IF(VALUE(RIGHT(T185,2))&lt;50,76,96),INDEX(EC!$C$2:$C$739,MATCH(C185,EC,0))))</f>
        <v/>
      </c>
      <c r="F185" s="32" t="str">
        <f t="shared" si="17"/>
        <v/>
      </c>
      <c r="G185" s="37"/>
      <c r="H185" s="37"/>
      <c r="I185" s="37"/>
      <c r="J185" s="35"/>
      <c r="K185" s="28"/>
      <c r="L185" s="28"/>
      <c r="M185" s="30"/>
      <c r="N185" s="38">
        <f t="shared" si="18"/>
        <v>0</v>
      </c>
      <c r="P185" s="4" t="str">
        <f t="shared" si="19"/>
        <v/>
      </c>
      <c r="Q185" s="4" t="str">
        <f t="shared" si="20"/>
        <v/>
      </c>
      <c r="R185" s="4" t="str">
        <f t="shared" si="22"/>
        <v>/</v>
      </c>
      <c r="S185" s="4" t="str">
        <f t="shared" si="23"/>
        <v/>
      </c>
      <c r="T185" s="4" t="str">
        <f t="shared" si="21"/>
        <v/>
      </c>
    </row>
    <row r="186" spans="1:20" x14ac:dyDescent="0.35">
      <c r="A186" s="53"/>
      <c r="B186" s="56"/>
      <c r="C186" s="59"/>
      <c r="D186" s="7" t="str">
        <f t="shared" si="16"/>
        <v/>
      </c>
      <c r="E186" s="62" t="str">
        <f>IF(OR(C186="",A186=""),"",IF(A186&lt;Vbld!$G$7,IF(VALUE(RIGHT(T186,2))&lt;50,76,96),INDEX(EC!$C$2:$C$739,MATCH(C186,EC,0))))</f>
        <v/>
      </c>
      <c r="F186" s="32" t="str">
        <f t="shared" si="17"/>
        <v/>
      </c>
      <c r="G186" s="37"/>
      <c r="H186" s="37"/>
      <c r="I186" s="37"/>
      <c r="J186" s="35"/>
      <c r="K186" s="28"/>
      <c r="L186" s="28"/>
      <c r="M186" s="30"/>
      <c r="N186" s="38">
        <f t="shared" si="18"/>
        <v>0</v>
      </c>
      <c r="P186" s="4" t="str">
        <f t="shared" si="19"/>
        <v/>
      </c>
      <c r="Q186" s="4" t="str">
        <f t="shared" si="20"/>
        <v/>
      </c>
      <c r="R186" s="4" t="str">
        <f t="shared" si="22"/>
        <v>/</v>
      </c>
      <c r="S186" s="4" t="str">
        <f t="shared" si="23"/>
        <v/>
      </c>
      <c r="T186" s="4" t="str">
        <f t="shared" si="21"/>
        <v/>
      </c>
    </row>
    <row r="187" spans="1:20" x14ac:dyDescent="0.35">
      <c r="A187" s="53"/>
      <c r="B187" s="56"/>
      <c r="C187" s="59"/>
      <c r="D187" s="7" t="str">
        <f t="shared" si="16"/>
        <v/>
      </c>
      <c r="E187" s="62" t="str">
        <f>IF(OR(C187="",A187=""),"",IF(A187&lt;Vbld!$G$7,IF(VALUE(RIGHT(T187,2))&lt;50,76,96),INDEX(EC!$C$2:$C$739,MATCH(C187,EC,0))))</f>
        <v/>
      </c>
      <c r="F187" s="32" t="str">
        <f t="shared" si="17"/>
        <v/>
      </c>
      <c r="G187" s="37"/>
      <c r="H187" s="37"/>
      <c r="I187" s="37"/>
      <c r="J187" s="35"/>
      <c r="K187" s="28"/>
      <c r="L187" s="28"/>
      <c r="M187" s="30"/>
      <c r="N187" s="38">
        <f t="shared" si="18"/>
        <v>0</v>
      </c>
      <c r="P187" s="4" t="str">
        <f t="shared" si="19"/>
        <v/>
      </c>
      <c r="Q187" s="4" t="str">
        <f t="shared" si="20"/>
        <v/>
      </c>
      <c r="R187" s="4" t="str">
        <f t="shared" si="22"/>
        <v>/</v>
      </c>
      <c r="S187" s="4" t="str">
        <f t="shared" si="23"/>
        <v/>
      </c>
      <c r="T187" s="4" t="str">
        <f t="shared" si="21"/>
        <v/>
      </c>
    </row>
    <row r="188" spans="1:20" x14ac:dyDescent="0.35">
      <c r="A188" s="53"/>
      <c r="B188" s="56"/>
      <c r="C188" s="59"/>
      <c r="D188" s="7" t="str">
        <f t="shared" si="16"/>
        <v/>
      </c>
      <c r="E188" s="62" t="str">
        <f>IF(OR(C188="",A188=""),"",IF(A188&lt;Vbld!$G$7,IF(VALUE(RIGHT(T188,2))&lt;50,76,96),INDEX(EC!$C$2:$C$739,MATCH(C188,EC,0))))</f>
        <v/>
      </c>
      <c r="F188" s="32" t="str">
        <f t="shared" si="17"/>
        <v/>
      </c>
      <c r="G188" s="37"/>
      <c r="H188" s="37"/>
      <c r="I188" s="37"/>
      <c r="J188" s="35"/>
      <c r="K188" s="28"/>
      <c r="L188" s="28"/>
      <c r="M188" s="30"/>
      <c r="N188" s="38">
        <f t="shared" si="18"/>
        <v>0</v>
      </c>
      <c r="P188" s="4" t="str">
        <f t="shared" si="19"/>
        <v/>
      </c>
      <c r="Q188" s="4" t="str">
        <f t="shared" si="20"/>
        <v/>
      </c>
      <c r="R188" s="4" t="str">
        <f t="shared" si="22"/>
        <v>/</v>
      </c>
      <c r="S188" s="4" t="str">
        <f t="shared" si="23"/>
        <v/>
      </c>
      <c r="T188" s="4" t="str">
        <f t="shared" si="21"/>
        <v/>
      </c>
    </row>
    <row r="189" spans="1:20" x14ac:dyDescent="0.35">
      <c r="A189" s="53"/>
      <c r="B189" s="56"/>
      <c r="C189" s="59"/>
      <c r="D189" s="7" t="str">
        <f t="shared" si="16"/>
        <v/>
      </c>
      <c r="E189" s="62" t="str">
        <f>IF(OR(C189="",A189=""),"",IF(A189&lt;Vbld!$G$7,IF(VALUE(RIGHT(T189,2))&lt;50,76,96),INDEX(EC!$C$2:$C$739,MATCH(C189,EC,0))))</f>
        <v/>
      </c>
      <c r="F189" s="32" t="str">
        <f t="shared" si="17"/>
        <v/>
      </c>
      <c r="G189" s="37"/>
      <c r="H189" s="37"/>
      <c r="I189" s="37"/>
      <c r="J189" s="35"/>
      <c r="K189" s="28"/>
      <c r="L189" s="28"/>
      <c r="M189" s="30"/>
      <c r="N189" s="38">
        <f t="shared" si="18"/>
        <v>0</v>
      </c>
      <c r="P189" s="4" t="str">
        <f t="shared" si="19"/>
        <v/>
      </c>
      <c r="Q189" s="4" t="str">
        <f t="shared" si="20"/>
        <v/>
      </c>
      <c r="R189" s="4" t="str">
        <f t="shared" si="22"/>
        <v>/</v>
      </c>
      <c r="S189" s="4" t="str">
        <f t="shared" si="23"/>
        <v/>
      </c>
      <c r="T189" s="4" t="str">
        <f t="shared" si="21"/>
        <v/>
      </c>
    </row>
    <row r="190" spans="1:20" x14ac:dyDescent="0.35">
      <c r="A190" s="53"/>
      <c r="B190" s="56"/>
      <c r="C190" s="59"/>
      <c r="D190" s="7" t="str">
        <f t="shared" si="16"/>
        <v/>
      </c>
      <c r="E190" s="62" t="str">
        <f>IF(OR(C190="",A190=""),"",IF(A190&lt;Vbld!$G$7,IF(VALUE(RIGHT(T190,2))&lt;50,76,96),INDEX(EC!$C$2:$C$739,MATCH(C190,EC,0))))</f>
        <v/>
      </c>
      <c r="F190" s="32" t="str">
        <f t="shared" si="17"/>
        <v/>
      </c>
      <c r="G190" s="37"/>
      <c r="H190" s="37"/>
      <c r="I190" s="37"/>
      <c r="J190" s="35"/>
      <c r="K190" s="28"/>
      <c r="L190" s="28"/>
      <c r="M190" s="30"/>
      <c r="N190" s="38">
        <f t="shared" si="18"/>
        <v>0</v>
      </c>
      <c r="P190" s="4" t="str">
        <f t="shared" si="19"/>
        <v/>
      </c>
      <c r="Q190" s="4" t="str">
        <f t="shared" si="20"/>
        <v/>
      </c>
      <c r="R190" s="4" t="str">
        <f t="shared" si="22"/>
        <v>/</v>
      </c>
      <c r="S190" s="4" t="str">
        <f t="shared" si="23"/>
        <v/>
      </c>
      <c r="T190" s="4" t="str">
        <f t="shared" si="21"/>
        <v/>
      </c>
    </row>
    <row r="191" spans="1:20" x14ac:dyDescent="0.35">
      <c r="A191" s="53"/>
      <c r="B191" s="56"/>
      <c r="C191" s="59"/>
      <c r="D191" s="7" t="str">
        <f t="shared" si="16"/>
        <v/>
      </c>
      <c r="E191" s="62" t="str">
        <f>IF(OR(C191="",A191=""),"",IF(A191&lt;Vbld!$G$7,IF(VALUE(RIGHT(T191,2))&lt;50,76,96),INDEX(EC!$C$2:$C$739,MATCH(C191,EC,0))))</f>
        <v/>
      </c>
      <c r="F191" s="32" t="str">
        <f t="shared" si="17"/>
        <v/>
      </c>
      <c r="G191" s="37"/>
      <c r="H191" s="37"/>
      <c r="I191" s="37"/>
      <c r="J191" s="35"/>
      <c r="K191" s="28"/>
      <c r="L191" s="28"/>
      <c r="M191" s="30"/>
      <c r="N191" s="38">
        <f t="shared" si="18"/>
        <v>0</v>
      </c>
      <c r="P191" s="4" t="str">
        <f t="shared" si="19"/>
        <v/>
      </c>
      <c r="Q191" s="4" t="str">
        <f t="shared" si="20"/>
        <v/>
      </c>
      <c r="R191" s="4" t="str">
        <f t="shared" si="22"/>
        <v>/</v>
      </c>
      <c r="S191" s="4" t="str">
        <f t="shared" si="23"/>
        <v/>
      </c>
      <c r="T191" s="4" t="str">
        <f t="shared" si="21"/>
        <v/>
      </c>
    </row>
    <row r="192" spans="1:20" x14ac:dyDescent="0.35">
      <c r="A192" s="53"/>
      <c r="B192" s="56"/>
      <c r="C192" s="59"/>
      <c r="D192" s="7" t="str">
        <f t="shared" si="16"/>
        <v/>
      </c>
      <c r="E192" s="62" t="str">
        <f>IF(OR(C192="",A192=""),"",IF(A192&lt;Vbld!$G$7,IF(VALUE(RIGHT(T192,2))&lt;50,76,96),INDEX(EC!$C$2:$C$739,MATCH(C192,EC,0))))</f>
        <v/>
      </c>
      <c r="F192" s="32" t="str">
        <f t="shared" si="17"/>
        <v/>
      </c>
      <c r="G192" s="37"/>
      <c r="H192" s="37"/>
      <c r="I192" s="37"/>
      <c r="J192" s="35"/>
      <c r="K192" s="28"/>
      <c r="L192" s="28"/>
      <c r="M192" s="30"/>
      <c r="N192" s="38">
        <f t="shared" si="18"/>
        <v>0</v>
      </c>
      <c r="P192" s="4" t="str">
        <f t="shared" si="19"/>
        <v/>
      </c>
      <c r="Q192" s="4" t="str">
        <f t="shared" si="20"/>
        <v/>
      </c>
      <c r="R192" s="4" t="str">
        <f t="shared" si="22"/>
        <v>/</v>
      </c>
      <c r="S192" s="4" t="str">
        <f t="shared" si="23"/>
        <v/>
      </c>
      <c r="T192" s="4" t="str">
        <f t="shared" si="21"/>
        <v/>
      </c>
    </row>
    <row r="193" spans="1:20" x14ac:dyDescent="0.35">
      <c r="A193" s="53"/>
      <c r="B193" s="56"/>
      <c r="C193" s="59"/>
      <c r="D193" s="7" t="str">
        <f t="shared" si="16"/>
        <v/>
      </c>
      <c r="E193" s="62" t="str">
        <f>IF(OR(C193="",A193=""),"",IF(A193&lt;Vbld!$G$7,IF(VALUE(RIGHT(T193,2))&lt;50,76,96),INDEX(EC!$C$2:$C$739,MATCH(C193,EC,0))))</f>
        <v/>
      </c>
      <c r="F193" s="32" t="str">
        <f t="shared" si="17"/>
        <v/>
      </c>
      <c r="G193" s="37"/>
      <c r="H193" s="37"/>
      <c r="I193" s="37"/>
      <c r="J193" s="35"/>
      <c r="K193" s="28"/>
      <c r="L193" s="28"/>
      <c r="M193" s="30"/>
      <c r="N193" s="38">
        <f t="shared" si="18"/>
        <v>0</v>
      </c>
      <c r="P193" s="4" t="str">
        <f t="shared" si="19"/>
        <v/>
      </c>
      <c r="Q193" s="4" t="str">
        <f t="shared" si="20"/>
        <v/>
      </c>
      <c r="R193" s="4" t="str">
        <f t="shared" si="22"/>
        <v>/</v>
      </c>
      <c r="S193" s="4" t="str">
        <f t="shared" si="23"/>
        <v/>
      </c>
      <c r="T193" s="4" t="str">
        <f t="shared" si="21"/>
        <v/>
      </c>
    </row>
    <row r="194" spans="1:20" x14ac:dyDescent="0.35">
      <c r="A194" s="53"/>
      <c r="B194" s="56"/>
      <c r="C194" s="59"/>
      <c r="D194" s="7" t="str">
        <f t="shared" si="16"/>
        <v/>
      </c>
      <c r="E194" s="62" t="str">
        <f>IF(OR(C194="",A194=""),"",IF(A194&lt;Vbld!$G$7,IF(VALUE(RIGHT(T194,2))&lt;50,76,96),INDEX(EC!$C$2:$C$739,MATCH(C194,EC,0))))</f>
        <v/>
      </c>
      <c r="F194" s="32" t="str">
        <f t="shared" si="17"/>
        <v/>
      </c>
      <c r="G194" s="37"/>
      <c r="H194" s="37"/>
      <c r="I194" s="37"/>
      <c r="J194" s="35"/>
      <c r="K194" s="28"/>
      <c r="L194" s="28"/>
      <c r="M194" s="30"/>
      <c r="N194" s="38">
        <f t="shared" si="18"/>
        <v>0</v>
      </c>
      <c r="P194" s="4" t="str">
        <f t="shared" si="19"/>
        <v/>
      </c>
      <c r="Q194" s="4" t="str">
        <f t="shared" si="20"/>
        <v/>
      </c>
      <c r="R194" s="4" t="str">
        <f t="shared" si="22"/>
        <v>/</v>
      </c>
      <c r="S194" s="4" t="str">
        <f t="shared" si="23"/>
        <v/>
      </c>
      <c r="T194" s="4" t="str">
        <f t="shared" si="21"/>
        <v/>
      </c>
    </row>
    <row r="195" spans="1:20" x14ac:dyDescent="0.35">
      <c r="A195" s="53"/>
      <c r="B195" s="56"/>
      <c r="C195" s="59"/>
      <c r="D195" s="7" t="str">
        <f t="shared" si="16"/>
        <v/>
      </c>
      <c r="E195" s="62" t="str">
        <f>IF(OR(C195="",A195=""),"",IF(A195&lt;Vbld!$G$7,IF(VALUE(RIGHT(T195,2))&lt;50,76,96),INDEX(EC!$C$2:$C$739,MATCH(C195,EC,0))))</f>
        <v/>
      </c>
      <c r="F195" s="32" t="str">
        <f t="shared" si="17"/>
        <v/>
      </c>
      <c r="G195" s="37"/>
      <c r="H195" s="37"/>
      <c r="I195" s="37"/>
      <c r="J195" s="35"/>
      <c r="K195" s="28"/>
      <c r="L195" s="28"/>
      <c r="M195" s="30"/>
      <c r="N195" s="38">
        <f t="shared" si="18"/>
        <v>0</v>
      </c>
      <c r="P195" s="4" t="str">
        <f t="shared" si="19"/>
        <v/>
      </c>
      <c r="Q195" s="4" t="str">
        <f t="shared" si="20"/>
        <v/>
      </c>
      <c r="R195" s="4" t="str">
        <f t="shared" si="22"/>
        <v>/</v>
      </c>
      <c r="S195" s="4" t="str">
        <f t="shared" si="23"/>
        <v/>
      </c>
      <c r="T195" s="4" t="str">
        <f t="shared" si="21"/>
        <v/>
      </c>
    </row>
    <row r="196" spans="1:20" x14ac:dyDescent="0.35">
      <c r="A196" s="53"/>
      <c r="B196" s="56"/>
      <c r="C196" s="59"/>
      <c r="D196" s="7" t="str">
        <f t="shared" si="16"/>
        <v/>
      </c>
      <c r="E196" s="62" t="str">
        <f>IF(OR(C196="",A196=""),"",IF(A196&lt;Vbld!$G$7,IF(VALUE(RIGHT(T196,2))&lt;50,76,96),INDEX(EC!$C$2:$C$739,MATCH(C196,EC,0))))</f>
        <v/>
      </c>
      <c r="F196" s="32" t="str">
        <f t="shared" si="17"/>
        <v/>
      </c>
      <c r="G196" s="37"/>
      <c r="H196" s="37"/>
      <c r="I196" s="37"/>
      <c r="J196" s="35"/>
      <c r="K196" s="28"/>
      <c r="L196" s="28"/>
      <c r="M196" s="30"/>
      <c r="N196" s="38">
        <f t="shared" si="18"/>
        <v>0</v>
      </c>
      <c r="P196" s="4" t="str">
        <f t="shared" si="19"/>
        <v/>
      </c>
      <c r="Q196" s="4" t="str">
        <f t="shared" si="20"/>
        <v/>
      </c>
      <c r="R196" s="4" t="str">
        <f t="shared" si="22"/>
        <v>/</v>
      </c>
      <c r="S196" s="4" t="str">
        <f t="shared" si="23"/>
        <v/>
      </c>
      <c r="T196" s="4" t="str">
        <f t="shared" si="21"/>
        <v/>
      </c>
    </row>
    <row r="197" spans="1:20" x14ac:dyDescent="0.35">
      <c r="A197" s="53"/>
      <c r="B197" s="56"/>
      <c r="C197" s="59"/>
      <c r="D197" s="7" t="str">
        <f t="shared" ref="D197:D260" si="24">IF(OR(B197="",C197=""),"",IF(LEN(C197)=5,CONCATENATE(B197,"/",LEFT(C197,3),"-",RIGHT(C197,2)),CONCATENATE(B197,"/",LEFT(C197,3),"-",MID(C197,4,2),RIGHT(C197,3))))</f>
        <v/>
      </c>
      <c r="E197" s="62" t="str">
        <f>IF(OR(C197="",A197=""),"",IF(A197&lt;Vbld!$G$7,IF(VALUE(RIGHT(T197,2))&lt;50,76,96),INDEX(EC!$C$2:$C$739,MATCH(C197,EC,0))))</f>
        <v/>
      </c>
      <c r="F197" s="32" t="str">
        <f t="shared" ref="F197:F260" si="25">IF(C197="","",INDEX(OmEC,MATCH(C197,EC,0)))</f>
        <v/>
      </c>
      <c r="G197" s="37"/>
      <c r="H197" s="37"/>
      <c r="I197" s="37"/>
      <c r="J197" s="35"/>
      <c r="K197" s="28"/>
      <c r="L197" s="28"/>
      <c r="M197" s="30"/>
      <c r="N197" s="38">
        <f t="shared" ref="N197:N260" si="26">SUM(I197:M197)</f>
        <v>0</v>
      </c>
      <c r="P197" s="4" t="str">
        <f t="shared" ref="P197:P260" si="27">LEFT(C197,3)</f>
        <v/>
      </c>
      <c r="Q197" s="4" t="str">
        <f t="shared" ref="Q197:Q260" si="28">IF(C197="","",IF(VALUE(RIGHT(T197,2))&lt;50,"G","B"))</f>
        <v/>
      </c>
      <c r="R197" s="4" t="str">
        <f t="shared" si="22"/>
        <v>/</v>
      </c>
      <c r="S197" s="4" t="str">
        <f t="shared" si="23"/>
        <v/>
      </c>
      <c r="T197" s="4" t="str">
        <f t="shared" ref="T197:T260" si="29">LEFT(C197,5)</f>
        <v/>
      </c>
    </row>
    <row r="198" spans="1:20" x14ac:dyDescent="0.35">
      <c r="A198" s="53"/>
      <c r="B198" s="56"/>
      <c r="C198" s="59"/>
      <c r="D198" s="7" t="str">
        <f t="shared" si="24"/>
        <v/>
      </c>
      <c r="E198" s="62" t="str">
        <f>IF(OR(C198="",A198=""),"",IF(A198&lt;Vbld!$G$7,IF(VALUE(RIGHT(T198,2))&lt;50,76,96),INDEX(EC!$C$2:$C$739,MATCH(C198,EC,0))))</f>
        <v/>
      </c>
      <c r="F198" s="32" t="str">
        <f t="shared" si="25"/>
        <v/>
      </c>
      <c r="G198" s="37"/>
      <c r="H198" s="37"/>
      <c r="I198" s="37"/>
      <c r="J198" s="35"/>
      <c r="K198" s="28"/>
      <c r="L198" s="28"/>
      <c r="M198" s="30"/>
      <c r="N198" s="38">
        <f t="shared" si="26"/>
        <v>0</v>
      </c>
      <c r="P198" s="4" t="str">
        <f t="shared" si="27"/>
        <v/>
      </c>
      <c r="Q198" s="4" t="str">
        <f t="shared" si="28"/>
        <v/>
      </c>
      <c r="R198" s="4" t="str">
        <f t="shared" ref="R198:R261" si="30">CONCATENATE(D198,"/",A198)</f>
        <v>/</v>
      </c>
      <c r="S198" s="4" t="str">
        <f t="shared" ref="S198:S261" si="31">LEFT(B198,3)</f>
        <v/>
      </c>
      <c r="T198" s="4" t="str">
        <f t="shared" si="29"/>
        <v/>
      </c>
    </row>
    <row r="199" spans="1:20" x14ac:dyDescent="0.35">
      <c r="A199" s="53"/>
      <c r="B199" s="56"/>
      <c r="C199" s="59"/>
      <c r="D199" s="7" t="str">
        <f t="shared" si="24"/>
        <v/>
      </c>
      <c r="E199" s="62" t="str">
        <f>IF(OR(C199="",A199=""),"",IF(A199&lt;Vbld!$G$7,IF(VALUE(RIGHT(T199,2))&lt;50,76,96),INDEX(EC!$C$2:$C$739,MATCH(C199,EC,0))))</f>
        <v/>
      </c>
      <c r="F199" s="32" t="str">
        <f t="shared" si="25"/>
        <v/>
      </c>
      <c r="G199" s="37"/>
      <c r="H199" s="37"/>
      <c r="I199" s="37"/>
      <c r="J199" s="35"/>
      <c r="K199" s="28"/>
      <c r="L199" s="28"/>
      <c r="M199" s="30"/>
      <c r="N199" s="38">
        <f t="shared" si="26"/>
        <v>0</v>
      </c>
      <c r="P199" s="4" t="str">
        <f t="shared" si="27"/>
        <v/>
      </c>
      <c r="Q199" s="4" t="str">
        <f t="shared" si="28"/>
        <v/>
      </c>
      <c r="R199" s="4" t="str">
        <f t="shared" si="30"/>
        <v>/</v>
      </c>
      <c r="S199" s="4" t="str">
        <f t="shared" si="31"/>
        <v/>
      </c>
      <c r="T199" s="4" t="str">
        <f t="shared" si="29"/>
        <v/>
      </c>
    </row>
    <row r="200" spans="1:20" x14ac:dyDescent="0.35">
      <c r="A200" s="53"/>
      <c r="B200" s="56"/>
      <c r="C200" s="59"/>
      <c r="D200" s="7" t="str">
        <f t="shared" si="24"/>
        <v/>
      </c>
      <c r="E200" s="62" t="str">
        <f>IF(OR(C200="",A200=""),"",IF(A200&lt;Vbld!$G$7,IF(VALUE(RIGHT(T200,2))&lt;50,76,96),INDEX(EC!$C$2:$C$739,MATCH(C200,EC,0))))</f>
        <v/>
      </c>
      <c r="F200" s="32" t="str">
        <f t="shared" si="25"/>
        <v/>
      </c>
      <c r="G200" s="37"/>
      <c r="H200" s="37"/>
      <c r="I200" s="37"/>
      <c r="J200" s="35"/>
      <c r="K200" s="28"/>
      <c r="L200" s="28"/>
      <c r="M200" s="30"/>
      <c r="N200" s="38">
        <f t="shared" si="26"/>
        <v>0</v>
      </c>
      <c r="P200" s="4" t="str">
        <f t="shared" si="27"/>
        <v/>
      </c>
      <c r="Q200" s="4" t="str">
        <f t="shared" si="28"/>
        <v/>
      </c>
      <c r="R200" s="4" t="str">
        <f t="shared" si="30"/>
        <v>/</v>
      </c>
      <c r="S200" s="4" t="str">
        <f t="shared" si="31"/>
        <v/>
      </c>
      <c r="T200" s="4" t="str">
        <f t="shared" si="29"/>
        <v/>
      </c>
    </row>
    <row r="201" spans="1:20" x14ac:dyDescent="0.35">
      <c r="A201" s="53"/>
      <c r="B201" s="56"/>
      <c r="C201" s="59"/>
      <c r="D201" s="7" t="str">
        <f t="shared" si="24"/>
        <v/>
      </c>
      <c r="E201" s="62" t="str">
        <f>IF(OR(C201="",A201=""),"",IF(A201&lt;Vbld!$G$7,IF(VALUE(RIGHT(T201,2))&lt;50,76,96),INDEX(EC!$C$2:$C$739,MATCH(C201,EC,0))))</f>
        <v/>
      </c>
      <c r="F201" s="32" t="str">
        <f t="shared" si="25"/>
        <v/>
      </c>
      <c r="G201" s="37"/>
      <c r="H201" s="37"/>
      <c r="I201" s="37"/>
      <c r="J201" s="35"/>
      <c r="K201" s="28"/>
      <c r="L201" s="28"/>
      <c r="M201" s="30"/>
      <c r="N201" s="38">
        <f t="shared" si="26"/>
        <v>0</v>
      </c>
      <c r="P201" s="4" t="str">
        <f t="shared" si="27"/>
        <v/>
      </c>
      <c r="Q201" s="4" t="str">
        <f t="shared" si="28"/>
        <v/>
      </c>
      <c r="R201" s="4" t="str">
        <f t="shared" si="30"/>
        <v>/</v>
      </c>
      <c r="S201" s="4" t="str">
        <f t="shared" si="31"/>
        <v/>
      </c>
      <c r="T201" s="4" t="str">
        <f t="shared" si="29"/>
        <v/>
      </c>
    </row>
    <row r="202" spans="1:20" x14ac:dyDescent="0.35">
      <c r="A202" s="53"/>
      <c r="B202" s="56"/>
      <c r="C202" s="59"/>
      <c r="D202" s="7" t="str">
        <f t="shared" si="24"/>
        <v/>
      </c>
      <c r="E202" s="62" t="str">
        <f>IF(OR(C202="",A202=""),"",IF(A202&lt;Vbld!$G$7,IF(VALUE(RIGHT(T202,2))&lt;50,76,96),INDEX(EC!$C$2:$C$739,MATCH(C202,EC,0))))</f>
        <v/>
      </c>
      <c r="F202" s="32" t="str">
        <f t="shared" si="25"/>
        <v/>
      </c>
      <c r="G202" s="37"/>
      <c r="H202" s="37"/>
      <c r="I202" s="37"/>
      <c r="J202" s="35"/>
      <c r="K202" s="28"/>
      <c r="L202" s="28"/>
      <c r="M202" s="30"/>
      <c r="N202" s="38">
        <f t="shared" si="26"/>
        <v>0</v>
      </c>
      <c r="P202" s="4" t="str">
        <f t="shared" si="27"/>
        <v/>
      </c>
      <c r="Q202" s="4" t="str">
        <f t="shared" si="28"/>
        <v/>
      </c>
      <c r="R202" s="4" t="str">
        <f t="shared" si="30"/>
        <v>/</v>
      </c>
      <c r="S202" s="4" t="str">
        <f t="shared" si="31"/>
        <v/>
      </c>
      <c r="T202" s="4" t="str">
        <f t="shared" si="29"/>
        <v/>
      </c>
    </row>
    <row r="203" spans="1:20" x14ac:dyDescent="0.35">
      <c r="A203" s="53"/>
      <c r="B203" s="56"/>
      <c r="C203" s="59"/>
      <c r="D203" s="65" t="str">
        <f t="shared" si="24"/>
        <v/>
      </c>
      <c r="E203" s="63" t="str">
        <f>IF(OR(C203="",A203=""),"",IF(A203&lt;Vbld!$G$7,IF(VALUE(RIGHT(T203,2))&lt;50,76,96),INDEX(EC!$C$2:$C$739,MATCH(C203,EC,0))))</f>
        <v/>
      </c>
      <c r="F203" s="32" t="str">
        <f t="shared" si="25"/>
        <v/>
      </c>
      <c r="G203" s="37"/>
      <c r="H203" s="37"/>
      <c r="I203" s="37"/>
      <c r="J203" s="35"/>
      <c r="K203" s="28"/>
      <c r="L203" s="28"/>
      <c r="M203" s="30"/>
      <c r="N203" s="39">
        <f t="shared" si="26"/>
        <v>0</v>
      </c>
      <c r="P203" s="4" t="str">
        <f t="shared" si="27"/>
        <v/>
      </c>
      <c r="Q203" s="4" t="str">
        <f t="shared" si="28"/>
        <v/>
      </c>
      <c r="R203" s="4" t="str">
        <f t="shared" si="30"/>
        <v>/</v>
      </c>
      <c r="S203" s="4" t="str">
        <f t="shared" si="31"/>
        <v/>
      </c>
      <c r="T203" s="4" t="str">
        <f t="shared" si="29"/>
        <v/>
      </c>
    </row>
    <row r="204" spans="1:20" x14ac:dyDescent="0.35">
      <c r="A204" s="53"/>
      <c r="B204" s="56"/>
      <c r="C204" s="59"/>
      <c r="D204" s="65" t="str">
        <f t="shared" si="24"/>
        <v/>
      </c>
      <c r="E204" s="63" t="str">
        <f>IF(OR(C204="",A204=""),"",IF(A204&lt;Vbld!$G$7,IF(VALUE(RIGHT(T204,2))&lt;50,76,96),INDEX(EC!$C$2:$C$739,MATCH(C204,EC,0))))</f>
        <v/>
      </c>
      <c r="F204" s="32" t="str">
        <f t="shared" si="25"/>
        <v/>
      </c>
      <c r="G204" s="37"/>
      <c r="H204" s="37"/>
      <c r="I204" s="37"/>
      <c r="J204" s="35"/>
      <c r="K204" s="28"/>
      <c r="L204" s="28"/>
      <c r="M204" s="30"/>
      <c r="N204" s="39">
        <f t="shared" si="26"/>
        <v>0</v>
      </c>
      <c r="P204" s="4" t="str">
        <f t="shared" si="27"/>
        <v/>
      </c>
      <c r="Q204" s="4" t="str">
        <f t="shared" si="28"/>
        <v/>
      </c>
      <c r="R204" s="4" t="str">
        <f t="shared" si="30"/>
        <v>/</v>
      </c>
      <c r="S204" s="4" t="str">
        <f t="shared" si="31"/>
        <v/>
      </c>
      <c r="T204" s="4" t="str">
        <f t="shared" si="29"/>
        <v/>
      </c>
    </row>
    <row r="205" spans="1:20" x14ac:dyDescent="0.35">
      <c r="A205" s="53"/>
      <c r="B205" s="56"/>
      <c r="C205" s="59"/>
      <c r="D205" s="65" t="str">
        <f t="shared" si="24"/>
        <v/>
      </c>
      <c r="E205" s="63" t="str">
        <f>IF(OR(C205="",A205=""),"",IF(A205&lt;Vbld!$G$7,IF(VALUE(RIGHT(T205,2))&lt;50,76,96),INDEX(EC!$C$2:$C$739,MATCH(C205,EC,0))))</f>
        <v/>
      </c>
      <c r="F205" s="32" t="str">
        <f t="shared" si="25"/>
        <v/>
      </c>
      <c r="G205" s="37"/>
      <c r="H205" s="37"/>
      <c r="I205" s="37"/>
      <c r="J205" s="35"/>
      <c r="K205" s="28"/>
      <c r="L205" s="28"/>
      <c r="M205" s="30"/>
      <c r="N205" s="39">
        <f t="shared" si="26"/>
        <v>0</v>
      </c>
      <c r="P205" s="4" t="str">
        <f t="shared" si="27"/>
        <v/>
      </c>
      <c r="Q205" s="4" t="str">
        <f t="shared" si="28"/>
        <v/>
      </c>
      <c r="R205" s="4" t="str">
        <f t="shared" si="30"/>
        <v>/</v>
      </c>
      <c r="S205" s="4" t="str">
        <f t="shared" si="31"/>
        <v/>
      </c>
      <c r="T205" s="4" t="str">
        <f t="shared" si="29"/>
        <v/>
      </c>
    </row>
    <row r="206" spans="1:20" x14ac:dyDescent="0.35">
      <c r="A206" s="53"/>
      <c r="B206" s="56"/>
      <c r="C206" s="59"/>
      <c r="D206" s="65" t="str">
        <f t="shared" si="24"/>
        <v/>
      </c>
      <c r="E206" s="63" t="str">
        <f>IF(OR(C206="",A206=""),"",IF(A206&lt;Vbld!$G$7,IF(VALUE(RIGHT(T206,2))&lt;50,76,96),INDEX(EC!$C$2:$C$739,MATCH(C206,EC,0))))</f>
        <v/>
      </c>
      <c r="F206" s="32" t="str">
        <f t="shared" si="25"/>
        <v/>
      </c>
      <c r="G206" s="37"/>
      <c r="H206" s="37"/>
      <c r="I206" s="37"/>
      <c r="J206" s="35"/>
      <c r="K206" s="28"/>
      <c r="L206" s="28"/>
      <c r="M206" s="30"/>
      <c r="N206" s="39">
        <f t="shared" si="26"/>
        <v>0</v>
      </c>
      <c r="P206" s="4" t="str">
        <f t="shared" si="27"/>
        <v/>
      </c>
      <c r="Q206" s="4" t="str">
        <f t="shared" si="28"/>
        <v/>
      </c>
      <c r="R206" s="4" t="str">
        <f t="shared" si="30"/>
        <v>/</v>
      </c>
      <c r="S206" s="4" t="str">
        <f t="shared" si="31"/>
        <v/>
      </c>
      <c r="T206" s="4" t="str">
        <f t="shared" si="29"/>
        <v/>
      </c>
    </row>
    <row r="207" spans="1:20" x14ac:dyDescent="0.35">
      <c r="A207" s="53"/>
      <c r="B207" s="56"/>
      <c r="C207" s="59"/>
      <c r="D207" s="65" t="str">
        <f t="shared" si="24"/>
        <v/>
      </c>
      <c r="E207" s="63" t="str">
        <f>IF(OR(C207="",A207=""),"",IF(A207&lt;Vbld!$G$7,IF(VALUE(RIGHT(T207,2))&lt;50,76,96),INDEX(EC!$C$2:$C$739,MATCH(C207,EC,0))))</f>
        <v/>
      </c>
      <c r="F207" s="32" t="str">
        <f t="shared" si="25"/>
        <v/>
      </c>
      <c r="G207" s="37"/>
      <c r="H207" s="37"/>
      <c r="I207" s="37"/>
      <c r="J207" s="35"/>
      <c r="K207" s="28"/>
      <c r="L207" s="28"/>
      <c r="M207" s="30"/>
      <c r="N207" s="39">
        <f t="shared" si="26"/>
        <v>0</v>
      </c>
      <c r="P207" s="4" t="str">
        <f t="shared" si="27"/>
        <v/>
      </c>
      <c r="Q207" s="4" t="str">
        <f t="shared" si="28"/>
        <v/>
      </c>
      <c r="R207" s="4" t="str">
        <f t="shared" si="30"/>
        <v>/</v>
      </c>
      <c r="S207" s="4" t="str">
        <f t="shared" si="31"/>
        <v/>
      </c>
      <c r="T207" s="4" t="str">
        <f t="shared" si="29"/>
        <v/>
      </c>
    </row>
    <row r="208" spans="1:20" x14ac:dyDescent="0.35">
      <c r="A208" s="53"/>
      <c r="B208" s="56"/>
      <c r="C208" s="59"/>
      <c r="D208" s="65" t="str">
        <f t="shared" si="24"/>
        <v/>
      </c>
      <c r="E208" s="63" t="str">
        <f>IF(OR(C208="",A208=""),"",IF(A208&lt;Vbld!$G$7,IF(VALUE(RIGHT(T208,2))&lt;50,76,96),INDEX(EC!$C$2:$C$739,MATCH(C208,EC,0))))</f>
        <v/>
      </c>
      <c r="F208" s="32" t="str">
        <f t="shared" si="25"/>
        <v/>
      </c>
      <c r="G208" s="37"/>
      <c r="H208" s="37"/>
      <c r="I208" s="37"/>
      <c r="J208" s="35"/>
      <c r="K208" s="28"/>
      <c r="L208" s="28"/>
      <c r="M208" s="30"/>
      <c r="N208" s="39">
        <f t="shared" si="26"/>
        <v>0</v>
      </c>
      <c r="P208" s="4" t="str">
        <f t="shared" si="27"/>
        <v/>
      </c>
      <c r="Q208" s="4" t="str">
        <f t="shared" si="28"/>
        <v/>
      </c>
      <c r="R208" s="4" t="str">
        <f t="shared" si="30"/>
        <v>/</v>
      </c>
      <c r="S208" s="4" t="str">
        <f t="shared" si="31"/>
        <v/>
      </c>
      <c r="T208" s="4" t="str">
        <f t="shared" si="29"/>
        <v/>
      </c>
    </row>
    <row r="209" spans="1:20" x14ac:dyDescent="0.35">
      <c r="A209" s="53"/>
      <c r="B209" s="56"/>
      <c r="C209" s="59"/>
      <c r="D209" s="65" t="str">
        <f t="shared" si="24"/>
        <v/>
      </c>
      <c r="E209" s="63" t="str">
        <f>IF(OR(C209="",A209=""),"",IF(A209&lt;Vbld!$G$7,IF(VALUE(RIGHT(T209,2))&lt;50,76,96),INDEX(EC!$C$2:$C$739,MATCH(C209,EC,0))))</f>
        <v/>
      </c>
      <c r="F209" s="32" t="str">
        <f t="shared" si="25"/>
        <v/>
      </c>
      <c r="G209" s="37"/>
      <c r="H209" s="37"/>
      <c r="I209" s="37"/>
      <c r="J209" s="35"/>
      <c r="K209" s="28"/>
      <c r="L209" s="28"/>
      <c r="M209" s="30"/>
      <c r="N209" s="39">
        <f t="shared" si="26"/>
        <v>0</v>
      </c>
      <c r="P209" s="4" t="str">
        <f t="shared" si="27"/>
        <v/>
      </c>
      <c r="Q209" s="4" t="str">
        <f t="shared" si="28"/>
        <v/>
      </c>
      <c r="R209" s="4" t="str">
        <f t="shared" si="30"/>
        <v>/</v>
      </c>
      <c r="S209" s="4" t="str">
        <f t="shared" si="31"/>
        <v/>
      </c>
      <c r="T209" s="4" t="str">
        <f t="shared" si="29"/>
        <v/>
      </c>
    </row>
    <row r="210" spans="1:20" x14ac:dyDescent="0.35">
      <c r="A210" s="53"/>
      <c r="B210" s="56"/>
      <c r="C210" s="59"/>
      <c r="D210" s="65" t="str">
        <f t="shared" si="24"/>
        <v/>
      </c>
      <c r="E210" s="63" t="str">
        <f>IF(OR(C210="",A210=""),"",IF(A210&lt;Vbld!$G$7,IF(VALUE(RIGHT(T210,2))&lt;50,76,96),INDEX(EC!$C$2:$C$739,MATCH(C210,EC,0))))</f>
        <v/>
      </c>
      <c r="F210" s="32" t="str">
        <f t="shared" si="25"/>
        <v/>
      </c>
      <c r="G210" s="37"/>
      <c r="H210" s="37"/>
      <c r="I210" s="37"/>
      <c r="J210" s="35"/>
      <c r="K210" s="28"/>
      <c r="L210" s="28"/>
      <c r="M210" s="30"/>
      <c r="N210" s="39">
        <f t="shared" si="26"/>
        <v>0</v>
      </c>
      <c r="P210" s="4" t="str">
        <f t="shared" si="27"/>
        <v/>
      </c>
      <c r="Q210" s="4" t="str">
        <f t="shared" si="28"/>
        <v/>
      </c>
      <c r="R210" s="4" t="str">
        <f t="shared" si="30"/>
        <v>/</v>
      </c>
      <c r="S210" s="4" t="str">
        <f t="shared" si="31"/>
        <v/>
      </c>
      <c r="T210" s="4" t="str">
        <f t="shared" si="29"/>
        <v/>
      </c>
    </row>
    <row r="211" spans="1:20" x14ac:dyDescent="0.35">
      <c r="A211" s="53"/>
      <c r="B211" s="56"/>
      <c r="C211" s="59"/>
      <c r="D211" s="65" t="str">
        <f t="shared" si="24"/>
        <v/>
      </c>
      <c r="E211" s="63" t="str">
        <f>IF(OR(C211="",A211=""),"",IF(A211&lt;Vbld!$G$7,IF(VALUE(RIGHT(T211,2))&lt;50,76,96),INDEX(EC!$C$2:$C$739,MATCH(C211,EC,0))))</f>
        <v/>
      </c>
      <c r="F211" s="32" t="str">
        <f t="shared" si="25"/>
        <v/>
      </c>
      <c r="G211" s="37"/>
      <c r="H211" s="37"/>
      <c r="I211" s="37"/>
      <c r="J211" s="35"/>
      <c r="K211" s="28"/>
      <c r="L211" s="28"/>
      <c r="M211" s="30"/>
      <c r="N211" s="39">
        <f t="shared" si="26"/>
        <v>0</v>
      </c>
      <c r="P211" s="4" t="str">
        <f t="shared" si="27"/>
        <v/>
      </c>
      <c r="Q211" s="4" t="str">
        <f t="shared" si="28"/>
        <v/>
      </c>
      <c r="R211" s="4" t="str">
        <f t="shared" si="30"/>
        <v>/</v>
      </c>
      <c r="S211" s="4" t="str">
        <f t="shared" si="31"/>
        <v/>
      </c>
      <c r="T211" s="4" t="str">
        <f t="shared" si="29"/>
        <v/>
      </c>
    </row>
    <row r="212" spans="1:20" x14ac:dyDescent="0.35">
      <c r="A212" s="53"/>
      <c r="B212" s="56"/>
      <c r="C212" s="59"/>
      <c r="D212" s="65" t="str">
        <f t="shared" si="24"/>
        <v/>
      </c>
      <c r="E212" s="63" t="str">
        <f>IF(OR(C212="",A212=""),"",IF(A212&lt;Vbld!$G$7,IF(VALUE(RIGHT(T212,2))&lt;50,76,96),INDEX(EC!$C$2:$C$739,MATCH(C212,EC,0))))</f>
        <v/>
      </c>
      <c r="F212" s="32" t="str">
        <f t="shared" si="25"/>
        <v/>
      </c>
      <c r="G212" s="37"/>
      <c r="H212" s="37"/>
      <c r="I212" s="37"/>
      <c r="J212" s="35"/>
      <c r="K212" s="28"/>
      <c r="L212" s="28"/>
      <c r="M212" s="30"/>
      <c r="N212" s="39">
        <f t="shared" si="26"/>
        <v>0</v>
      </c>
      <c r="P212" s="4" t="str">
        <f t="shared" si="27"/>
        <v/>
      </c>
      <c r="Q212" s="4" t="str">
        <f t="shared" si="28"/>
        <v/>
      </c>
      <c r="R212" s="4" t="str">
        <f t="shared" si="30"/>
        <v>/</v>
      </c>
      <c r="S212" s="4" t="str">
        <f t="shared" si="31"/>
        <v/>
      </c>
      <c r="T212" s="4" t="str">
        <f t="shared" si="29"/>
        <v/>
      </c>
    </row>
    <row r="213" spans="1:20" x14ac:dyDescent="0.35">
      <c r="A213" s="53"/>
      <c r="B213" s="56"/>
      <c r="C213" s="59"/>
      <c r="D213" s="65" t="str">
        <f t="shared" si="24"/>
        <v/>
      </c>
      <c r="E213" s="63" t="str">
        <f>IF(OR(C213="",A213=""),"",IF(A213&lt;Vbld!$G$7,IF(VALUE(RIGHT(T213,2))&lt;50,76,96),INDEX(EC!$C$2:$C$739,MATCH(C213,EC,0))))</f>
        <v/>
      </c>
      <c r="F213" s="32" t="str">
        <f t="shared" si="25"/>
        <v/>
      </c>
      <c r="G213" s="37"/>
      <c r="H213" s="37"/>
      <c r="I213" s="37"/>
      <c r="J213" s="35"/>
      <c r="K213" s="28"/>
      <c r="L213" s="28"/>
      <c r="M213" s="30"/>
      <c r="N213" s="39">
        <f t="shared" si="26"/>
        <v>0</v>
      </c>
      <c r="P213" s="4" t="str">
        <f t="shared" si="27"/>
        <v/>
      </c>
      <c r="Q213" s="4" t="str">
        <f t="shared" si="28"/>
        <v/>
      </c>
      <c r="R213" s="4" t="str">
        <f t="shared" si="30"/>
        <v>/</v>
      </c>
      <c r="S213" s="4" t="str">
        <f t="shared" si="31"/>
        <v/>
      </c>
      <c r="T213" s="4" t="str">
        <f t="shared" si="29"/>
        <v/>
      </c>
    </row>
    <row r="214" spans="1:20" x14ac:dyDescent="0.35">
      <c r="A214" s="53"/>
      <c r="B214" s="56"/>
      <c r="C214" s="59"/>
      <c r="D214" s="65" t="str">
        <f t="shared" si="24"/>
        <v/>
      </c>
      <c r="E214" s="63" t="str">
        <f>IF(OR(C214="",A214=""),"",IF(A214&lt;Vbld!$G$7,IF(VALUE(RIGHT(T214,2))&lt;50,76,96),INDEX(EC!$C$2:$C$739,MATCH(C214,EC,0))))</f>
        <v/>
      </c>
      <c r="F214" s="32" t="str">
        <f t="shared" si="25"/>
        <v/>
      </c>
      <c r="G214" s="37"/>
      <c r="H214" s="37"/>
      <c r="I214" s="37"/>
      <c r="J214" s="35"/>
      <c r="K214" s="28"/>
      <c r="L214" s="28"/>
      <c r="M214" s="30"/>
      <c r="N214" s="39">
        <f t="shared" si="26"/>
        <v>0</v>
      </c>
      <c r="P214" s="4" t="str">
        <f t="shared" si="27"/>
        <v/>
      </c>
      <c r="Q214" s="4" t="str">
        <f t="shared" si="28"/>
        <v/>
      </c>
      <c r="R214" s="4" t="str">
        <f t="shared" si="30"/>
        <v>/</v>
      </c>
      <c r="S214" s="4" t="str">
        <f t="shared" si="31"/>
        <v/>
      </c>
      <c r="T214" s="4" t="str">
        <f t="shared" si="29"/>
        <v/>
      </c>
    </row>
    <row r="215" spans="1:20" x14ac:dyDescent="0.35">
      <c r="A215" s="53"/>
      <c r="B215" s="56"/>
      <c r="C215" s="59"/>
      <c r="D215" s="65" t="str">
        <f t="shared" si="24"/>
        <v/>
      </c>
      <c r="E215" s="63" t="str">
        <f>IF(OR(C215="",A215=""),"",IF(A215&lt;Vbld!$G$7,IF(VALUE(RIGHT(T215,2))&lt;50,76,96),INDEX(EC!$C$2:$C$739,MATCH(C215,EC,0))))</f>
        <v/>
      </c>
      <c r="F215" s="32" t="str">
        <f t="shared" si="25"/>
        <v/>
      </c>
      <c r="G215" s="37"/>
      <c r="H215" s="37"/>
      <c r="I215" s="37"/>
      <c r="J215" s="35"/>
      <c r="K215" s="28"/>
      <c r="L215" s="28"/>
      <c r="M215" s="30"/>
      <c r="N215" s="39">
        <f t="shared" si="26"/>
        <v>0</v>
      </c>
      <c r="P215" s="4" t="str">
        <f t="shared" si="27"/>
        <v/>
      </c>
      <c r="Q215" s="4" t="str">
        <f t="shared" si="28"/>
        <v/>
      </c>
      <c r="R215" s="4" t="str">
        <f t="shared" si="30"/>
        <v>/</v>
      </c>
      <c r="S215" s="4" t="str">
        <f t="shared" si="31"/>
        <v/>
      </c>
      <c r="T215" s="4" t="str">
        <f t="shared" si="29"/>
        <v/>
      </c>
    </row>
    <row r="216" spans="1:20" x14ac:dyDescent="0.35">
      <c r="A216" s="53"/>
      <c r="B216" s="56"/>
      <c r="C216" s="59"/>
      <c r="D216" s="65" t="str">
        <f t="shared" si="24"/>
        <v/>
      </c>
      <c r="E216" s="63" t="str">
        <f>IF(OR(C216="",A216=""),"",IF(A216&lt;Vbld!$G$7,IF(VALUE(RIGHT(T216,2))&lt;50,76,96),INDEX(EC!$C$2:$C$739,MATCH(C216,EC,0))))</f>
        <v/>
      </c>
      <c r="F216" s="32" t="str">
        <f t="shared" si="25"/>
        <v/>
      </c>
      <c r="G216" s="37"/>
      <c r="H216" s="37"/>
      <c r="I216" s="37"/>
      <c r="J216" s="35"/>
      <c r="K216" s="28"/>
      <c r="L216" s="28"/>
      <c r="M216" s="30"/>
      <c r="N216" s="39">
        <f t="shared" si="26"/>
        <v>0</v>
      </c>
      <c r="P216" s="4" t="str">
        <f t="shared" si="27"/>
        <v/>
      </c>
      <c r="Q216" s="4" t="str">
        <f t="shared" si="28"/>
        <v/>
      </c>
      <c r="R216" s="4" t="str">
        <f t="shared" si="30"/>
        <v>/</v>
      </c>
      <c r="S216" s="4" t="str">
        <f t="shared" si="31"/>
        <v/>
      </c>
      <c r="T216" s="4" t="str">
        <f t="shared" si="29"/>
        <v/>
      </c>
    </row>
    <row r="217" spans="1:20" x14ac:dyDescent="0.35">
      <c r="A217" s="53"/>
      <c r="B217" s="56"/>
      <c r="C217" s="59"/>
      <c r="D217" s="65" t="str">
        <f t="shared" si="24"/>
        <v/>
      </c>
      <c r="E217" s="63" t="str">
        <f>IF(OR(C217="",A217=""),"",IF(A217&lt;Vbld!$G$7,IF(VALUE(RIGHT(T217,2))&lt;50,76,96),INDEX(EC!$C$2:$C$739,MATCH(C217,EC,0))))</f>
        <v/>
      </c>
      <c r="F217" s="32" t="str">
        <f t="shared" si="25"/>
        <v/>
      </c>
      <c r="G217" s="37"/>
      <c r="H217" s="37"/>
      <c r="I217" s="37"/>
      <c r="J217" s="35"/>
      <c r="K217" s="28"/>
      <c r="L217" s="28"/>
      <c r="M217" s="30"/>
      <c r="N217" s="39">
        <f t="shared" si="26"/>
        <v>0</v>
      </c>
      <c r="P217" s="4" t="str">
        <f t="shared" si="27"/>
        <v/>
      </c>
      <c r="Q217" s="4" t="str">
        <f t="shared" si="28"/>
        <v/>
      </c>
      <c r="R217" s="4" t="str">
        <f t="shared" si="30"/>
        <v>/</v>
      </c>
      <c r="S217" s="4" t="str">
        <f t="shared" si="31"/>
        <v/>
      </c>
      <c r="T217" s="4" t="str">
        <f t="shared" si="29"/>
        <v/>
      </c>
    </row>
    <row r="218" spans="1:20" x14ac:dyDescent="0.35">
      <c r="A218" s="53"/>
      <c r="B218" s="56"/>
      <c r="C218" s="59"/>
      <c r="D218" s="65" t="str">
        <f t="shared" si="24"/>
        <v/>
      </c>
      <c r="E218" s="63" t="str">
        <f>IF(OR(C218="",A218=""),"",IF(A218&lt;Vbld!$G$7,IF(VALUE(RIGHT(T218,2))&lt;50,76,96),INDEX(EC!$C$2:$C$739,MATCH(C218,EC,0))))</f>
        <v/>
      </c>
      <c r="F218" s="32" t="str">
        <f t="shared" si="25"/>
        <v/>
      </c>
      <c r="G218" s="37"/>
      <c r="H218" s="37"/>
      <c r="I218" s="37"/>
      <c r="J218" s="35"/>
      <c r="K218" s="28"/>
      <c r="L218" s="28"/>
      <c r="M218" s="30"/>
      <c r="N218" s="39">
        <f t="shared" si="26"/>
        <v>0</v>
      </c>
      <c r="P218" s="4" t="str">
        <f t="shared" si="27"/>
        <v/>
      </c>
      <c r="Q218" s="4" t="str">
        <f t="shared" si="28"/>
        <v/>
      </c>
      <c r="R218" s="4" t="str">
        <f t="shared" si="30"/>
        <v>/</v>
      </c>
      <c r="S218" s="4" t="str">
        <f t="shared" si="31"/>
        <v/>
      </c>
      <c r="T218" s="4" t="str">
        <f t="shared" si="29"/>
        <v/>
      </c>
    </row>
    <row r="219" spans="1:20" x14ac:dyDescent="0.35">
      <c r="A219" s="53"/>
      <c r="B219" s="56"/>
      <c r="C219" s="59"/>
      <c r="D219" s="65" t="str">
        <f t="shared" si="24"/>
        <v/>
      </c>
      <c r="E219" s="63" t="str">
        <f>IF(OR(C219="",A219=""),"",IF(A219&lt;Vbld!$G$7,IF(VALUE(RIGHT(T219,2))&lt;50,76,96),INDEX(EC!$C$2:$C$739,MATCH(C219,EC,0))))</f>
        <v/>
      </c>
      <c r="F219" s="32" t="str">
        <f t="shared" si="25"/>
        <v/>
      </c>
      <c r="G219" s="37"/>
      <c r="H219" s="37"/>
      <c r="I219" s="37"/>
      <c r="J219" s="35"/>
      <c r="K219" s="28"/>
      <c r="L219" s="28"/>
      <c r="M219" s="30"/>
      <c r="N219" s="39">
        <f t="shared" si="26"/>
        <v>0</v>
      </c>
      <c r="P219" s="4" t="str">
        <f t="shared" si="27"/>
        <v/>
      </c>
      <c r="Q219" s="4" t="str">
        <f t="shared" si="28"/>
        <v/>
      </c>
      <c r="R219" s="4" t="str">
        <f t="shared" si="30"/>
        <v>/</v>
      </c>
      <c r="S219" s="4" t="str">
        <f t="shared" si="31"/>
        <v/>
      </c>
      <c r="T219" s="4" t="str">
        <f t="shared" si="29"/>
        <v/>
      </c>
    </row>
    <row r="220" spans="1:20" x14ac:dyDescent="0.35">
      <c r="A220" s="53"/>
      <c r="B220" s="56"/>
      <c r="C220" s="59"/>
      <c r="D220" s="65" t="str">
        <f t="shared" si="24"/>
        <v/>
      </c>
      <c r="E220" s="63" t="str">
        <f>IF(OR(C220="",A220=""),"",IF(A220&lt;Vbld!$G$7,IF(VALUE(RIGHT(T220,2))&lt;50,76,96),INDEX(EC!$C$2:$C$739,MATCH(C220,EC,0))))</f>
        <v/>
      </c>
      <c r="F220" s="32" t="str">
        <f t="shared" si="25"/>
        <v/>
      </c>
      <c r="G220" s="37"/>
      <c r="H220" s="37"/>
      <c r="I220" s="37"/>
      <c r="J220" s="35"/>
      <c r="K220" s="28"/>
      <c r="L220" s="28"/>
      <c r="M220" s="30"/>
      <c r="N220" s="39">
        <f t="shared" si="26"/>
        <v>0</v>
      </c>
      <c r="P220" s="4" t="str">
        <f t="shared" si="27"/>
        <v/>
      </c>
      <c r="Q220" s="4" t="str">
        <f t="shared" si="28"/>
        <v/>
      </c>
      <c r="R220" s="4" t="str">
        <f t="shared" si="30"/>
        <v>/</v>
      </c>
      <c r="S220" s="4" t="str">
        <f t="shared" si="31"/>
        <v/>
      </c>
      <c r="T220" s="4" t="str">
        <f t="shared" si="29"/>
        <v/>
      </c>
    </row>
    <row r="221" spans="1:20" x14ac:dyDescent="0.35">
      <c r="A221" s="53"/>
      <c r="B221" s="56"/>
      <c r="C221" s="59"/>
      <c r="D221" s="65" t="str">
        <f t="shared" si="24"/>
        <v/>
      </c>
      <c r="E221" s="63" t="str">
        <f>IF(OR(C221="",A221=""),"",IF(A221&lt;Vbld!$G$7,IF(VALUE(RIGHT(T221,2))&lt;50,76,96),INDEX(EC!$C$2:$C$739,MATCH(C221,EC,0))))</f>
        <v/>
      </c>
      <c r="F221" s="32" t="str">
        <f t="shared" si="25"/>
        <v/>
      </c>
      <c r="G221" s="37"/>
      <c r="H221" s="37"/>
      <c r="I221" s="37"/>
      <c r="J221" s="35"/>
      <c r="K221" s="28"/>
      <c r="L221" s="28"/>
      <c r="M221" s="30"/>
      <c r="N221" s="39">
        <f t="shared" si="26"/>
        <v>0</v>
      </c>
      <c r="P221" s="4" t="str">
        <f t="shared" si="27"/>
        <v/>
      </c>
      <c r="Q221" s="4" t="str">
        <f t="shared" si="28"/>
        <v/>
      </c>
      <c r="R221" s="4" t="str">
        <f t="shared" si="30"/>
        <v>/</v>
      </c>
      <c r="S221" s="4" t="str">
        <f t="shared" si="31"/>
        <v/>
      </c>
      <c r="T221" s="4" t="str">
        <f t="shared" si="29"/>
        <v/>
      </c>
    </row>
    <row r="222" spans="1:20" x14ac:dyDescent="0.35">
      <c r="A222" s="53"/>
      <c r="B222" s="56"/>
      <c r="C222" s="59"/>
      <c r="D222" s="65" t="str">
        <f t="shared" si="24"/>
        <v/>
      </c>
      <c r="E222" s="63" t="str">
        <f>IF(OR(C222="",A222=""),"",IF(A222&lt;Vbld!$G$7,IF(VALUE(RIGHT(T222,2))&lt;50,76,96),INDEX(EC!$C$2:$C$739,MATCH(C222,EC,0))))</f>
        <v/>
      </c>
      <c r="F222" s="32" t="str">
        <f t="shared" si="25"/>
        <v/>
      </c>
      <c r="G222" s="37"/>
      <c r="H222" s="37"/>
      <c r="I222" s="37"/>
      <c r="J222" s="35"/>
      <c r="K222" s="28"/>
      <c r="L222" s="28"/>
      <c r="M222" s="30"/>
      <c r="N222" s="39">
        <f t="shared" si="26"/>
        <v>0</v>
      </c>
      <c r="P222" s="4" t="str">
        <f t="shared" si="27"/>
        <v/>
      </c>
      <c r="Q222" s="4" t="str">
        <f t="shared" si="28"/>
        <v/>
      </c>
      <c r="R222" s="4" t="str">
        <f t="shared" si="30"/>
        <v>/</v>
      </c>
      <c r="S222" s="4" t="str">
        <f t="shared" si="31"/>
        <v/>
      </c>
      <c r="T222" s="4" t="str">
        <f t="shared" si="29"/>
        <v/>
      </c>
    </row>
    <row r="223" spans="1:20" x14ac:dyDescent="0.35">
      <c r="A223" s="53"/>
      <c r="B223" s="56"/>
      <c r="C223" s="59"/>
      <c r="D223" s="65" t="str">
        <f t="shared" si="24"/>
        <v/>
      </c>
      <c r="E223" s="63" t="str">
        <f>IF(OR(C223="",A223=""),"",IF(A223&lt;Vbld!$G$7,IF(VALUE(RIGHT(T223,2))&lt;50,76,96),INDEX(EC!$C$2:$C$739,MATCH(C223,EC,0))))</f>
        <v/>
      </c>
      <c r="F223" s="32" t="str">
        <f t="shared" si="25"/>
        <v/>
      </c>
      <c r="G223" s="37"/>
      <c r="H223" s="37"/>
      <c r="I223" s="37"/>
      <c r="J223" s="35"/>
      <c r="K223" s="28"/>
      <c r="L223" s="28"/>
      <c r="M223" s="30"/>
      <c r="N223" s="39">
        <f t="shared" si="26"/>
        <v>0</v>
      </c>
      <c r="P223" s="4" t="str">
        <f t="shared" si="27"/>
        <v/>
      </c>
      <c r="Q223" s="4" t="str">
        <f t="shared" si="28"/>
        <v/>
      </c>
      <c r="R223" s="4" t="str">
        <f t="shared" si="30"/>
        <v>/</v>
      </c>
      <c r="S223" s="4" t="str">
        <f t="shared" si="31"/>
        <v/>
      </c>
      <c r="T223" s="4" t="str">
        <f t="shared" si="29"/>
        <v/>
      </c>
    </row>
    <row r="224" spans="1:20" x14ac:dyDescent="0.35">
      <c r="A224" s="53"/>
      <c r="B224" s="56"/>
      <c r="C224" s="59"/>
      <c r="D224" s="65" t="str">
        <f t="shared" si="24"/>
        <v/>
      </c>
      <c r="E224" s="63" t="str">
        <f>IF(OR(C224="",A224=""),"",IF(A224&lt;Vbld!$G$7,IF(VALUE(RIGHT(T224,2))&lt;50,76,96),INDEX(EC!$C$2:$C$739,MATCH(C224,EC,0))))</f>
        <v/>
      </c>
      <c r="F224" s="32" t="str">
        <f t="shared" si="25"/>
        <v/>
      </c>
      <c r="G224" s="37"/>
      <c r="H224" s="37"/>
      <c r="I224" s="37"/>
      <c r="J224" s="35"/>
      <c r="K224" s="28"/>
      <c r="L224" s="28"/>
      <c r="M224" s="30"/>
      <c r="N224" s="39">
        <f t="shared" si="26"/>
        <v>0</v>
      </c>
      <c r="P224" s="4" t="str">
        <f t="shared" si="27"/>
        <v/>
      </c>
      <c r="Q224" s="4" t="str">
        <f t="shared" si="28"/>
        <v/>
      </c>
      <c r="R224" s="4" t="str">
        <f t="shared" si="30"/>
        <v>/</v>
      </c>
      <c r="S224" s="4" t="str">
        <f t="shared" si="31"/>
        <v/>
      </c>
      <c r="T224" s="4" t="str">
        <f t="shared" si="29"/>
        <v/>
      </c>
    </row>
    <row r="225" spans="1:20" x14ac:dyDescent="0.35">
      <c r="A225" s="53"/>
      <c r="B225" s="56"/>
      <c r="C225" s="59"/>
      <c r="D225" s="65" t="str">
        <f t="shared" si="24"/>
        <v/>
      </c>
      <c r="E225" s="63" t="str">
        <f>IF(OR(C225="",A225=""),"",IF(A225&lt;Vbld!$G$7,IF(VALUE(RIGHT(T225,2))&lt;50,76,96),INDEX(EC!$C$2:$C$739,MATCH(C225,EC,0))))</f>
        <v/>
      </c>
      <c r="F225" s="32" t="str">
        <f t="shared" si="25"/>
        <v/>
      </c>
      <c r="G225" s="37"/>
      <c r="H225" s="37"/>
      <c r="I225" s="37"/>
      <c r="J225" s="35"/>
      <c r="K225" s="28"/>
      <c r="L225" s="28"/>
      <c r="M225" s="30"/>
      <c r="N225" s="39">
        <f t="shared" si="26"/>
        <v>0</v>
      </c>
      <c r="P225" s="4" t="str">
        <f t="shared" si="27"/>
        <v/>
      </c>
      <c r="Q225" s="4" t="str">
        <f t="shared" si="28"/>
        <v/>
      </c>
      <c r="R225" s="4" t="str">
        <f t="shared" si="30"/>
        <v>/</v>
      </c>
      <c r="S225" s="4" t="str">
        <f t="shared" si="31"/>
        <v/>
      </c>
      <c r="T225" s="4" t="str">
        <f t="shared" si="29"/>
        <v/>
      </c>
    </row>
    <row r="226" spans="1:20" x14ac:dyDescent="0.35">
      <c r="A226" s="53"/>
      <c r="B226" s="56"/>
      <c r="C226" s="59"/>
      <c r="D226" s="65" t="str">
        <f t="shared" si="24"/>
        <v/>
      </c>
      <c r="E226" s="63" t="str">
        <f>IF(OR(C226="",A226=""),"",IF(A226&lt;Vbld!$G$7,IF(VALUE(RIGHT(T226,2))&lt;50,76,96),INDEX(EC!$C$2:$C$739,MATCH(C226,EC,0))))</f>
        <v/>
      </c>
      <c r="F226" s="32" t="str">
        <f t="shared" si="25"/>
        <v/>
      </c>
      <c r="G226" s="37"/>
      <c r="H226" s="37"/>
      <c r="I226" s="37"/>
      <c r="J226" s="35"/>
      <c r="K226" s="28"/>
      <c r="L226" s="28"/>
      <c r="M226" s="30"/>
      <c r="N226" s="39">
        <f t="shared" si="26"/>
        <v>0</v>
      </c>
      <c r="P226" s="4" t="str">
        <f t="shared" si="27"/>
        <v/>
      </c>
      <c r="Q226" s="4" t="str">
        <f t="shared" si="28"/>
        <v/>
      </c>
      <c r="R226" s="4" t="str">
        <f t="shared" si="30"/>
        <v>/</v>
      </c>
      <c r="S226" s="4" t="str">
        <f t="shared" si="31"/>
        <v/>
      </c>
      <c r="T226" s="4" t="str">
        <f t="shared" si="29"/>
        <v/>
      </c>
    </row>
    <row r="227" spans="1:20" x14ac:dyDescent="0.35">
      <c r="A227" s="53"/>
      <c r="B227" s="56"/>
      <c r="C227" s="59"/>
      <c r="D227" s="65" t="str">
        <f t="shared" si="24"/>
        <v/>
      </c>
      <c r="E227" s="63" t="str">
        <f>IF(OR(C227="",A227=""),"",IF(A227&lt;Vbld!$G$7,IF(VALUE(RIGHT(T227,2))&lt;50,76,96),INDEX(EC!$C$2:$C$739,MATCH(C227,EC,0))))</f>
        <v/>
      </c>
      <c r="F227" s="32" t="str">
        <f t="shared" si="25"/>
        <v/>
      </c>
      <c r="G227" s="37"/>
      <c r="H227" s="37"/>
      <c r="I227" s="37"/>
      <c r="J227" s="35"/>
      <c r="K227" s="28"/>
      <c r="L227" s="28"/>
      <c r="M227" s="30"/>
      <c r="N227" s="39">
        <f t="shared" si="26"/>
        <v>0</v>
      </c>
      <c r="P227" s="4" t="str">
        <f t="shared" si="27"/>
        <v/>
      </c>
      <c r="Q227" s="4" t="str">
        <f t="shared" si="28"/>
        <v/>
      </c>
      <c r="R227" s="4" t="str">
        <f t="shared" si="30"/>
        <v>/</v>
      </c>
      <c r="S227" s="4" t="str">
        <f t="shared" si="31"/>
        <v/>
      </c>
      <c r="T227" s="4" t="str">
        <f t="shared" si="29"/>
        <v/>
      </c>
    </row>
    <row r="228" spans="1:20" x14ac:dyDescent="0.35">
      <c r="A228" s="53"/>
      <c r="B228" s="56"/>
      <c r="C228" s="59"/>
      <c r="D228" s="65" t="str">
        <f t="shared" si="24"/>
        <v/>
      </c>
      <c r="E228" s="63" t="str">
        <f>IF(OR(C228="",A228=""),"",IF(A228&lt;Vbld!$G$7,IF(VALUE(RIGHT(T228,2))&lt;50,76,96),INDEX(EC!$C$2:$C$739,MATCH(C228,EC,0))))</f>
        <v/>
      </c>
      <c r="F228" s="32" t="str">
        <f t="shared" si="25"/>
        <v/>
      </c>
      <c r="G228" s="37"/>
      <c r="H228" s="37"/>
      <c r="I228" s="37"/>
      <c r="J228" s="35"/>
      <c r="K228" s="28"/>
      <c r="L228" s="28"/>
      <c r="M228" s="30"/>
      <c r="N228" s="39">
        <f t="shared" si="26"/>
        <v>0</v>
      </c>
      <c r="P228" s="4" t="str">
        <f t="shared" si="27"/>
        <v/>
      </c>
      <c r="Q228" s="4" t="str">
        <f t="shared" si="28"/>
        <v/>
      </c>
      <c r="R228" s="4" t="str">
        <f t="shared" si="30"/>
        <v>/</v>
      </c>
      <c r="S228" s="4" t="str">
        <f t="shared" si="31"/>
        <v/>
      </c>
      <c r="T228" s="4" t="str">
        <f t="shared" si="29"/>
        <v/>
      </c>
    </row>
    <row r="229" spans="1:20" x14ac:dyDescent="0.35">
      <c r="A229" s="53"/>
      <c r="B229" s="56"/>
      <c r="C229" s="59"/>
      <c r="D229" s="65" t="str">
        <f t="shared" si="24"/>
        <v/>
      </c>
      <c r="E229" s="63" t="str">
        <f>IF(OR(C229="",A229=""),"",IF(A229&lt;Vbld!$G$7,IF(VALUE(RIGHT(T229,2))&lt;50,76,96),INDEX(EC!$C$2:$C$739,MATCH(C229,EC,0))))</f>
        <v/>
      </c>
      <c r="F229" s="32" t="str">
        <f t="shared" si="25"/>
        <v/>
      </c>
      <c r="G229" s="37"/>
      <c r="H229" s="37"/>
      <c r="I229" s="37"/>
      <c r="J229" s="35"/>
      <c r="K229" s="28"/>
      <c r="L229" s="28"/>
      <c r="M229" s="30"/>
      <c r="N229" s="39">
        <f t="shared" si="26"/>
        <v>0</v>
      </c>
      <c r="P229" s="4" t="str">
        <f t="shared" si="27"/>
        <v/>
      </c>
      <c r="Q229" s="4" t="str">
        <f t="shared" si="28"/>
        <v/>
      </c>
      <c r="R229" s="4" t="str">
        <f t="shared" si="30"/>
        <v>/</v>
      </c>
      <c r="S229" s="4" t="str">
        <f t="shared" si="31"/>
        <v/>
      </c>
      <c r="T229" s="4" t="str">
        <f t="shared" si="29"/>
        <v/>
      </c>
    </row>
    <row r="230" spans="1:20" x14ac:dyDescent="0.35">
      <c r="A230" s="53"/>
      <c r="B230" s="56"/>
      <c r="C230" s="59"/>
      <c r="D230" s="65" t="str">
        <f t="shared" si="24"/>
        <v/>
      </c>
      <c r="E230" s="63" t="str">
        <f>IF(OR(C230="",A230=""),"",IF(A230&lt;Vbld!$G$7,IF(VALUE(RIGHT(T230,2))&lt;50,76,96),INDEX(EC!$C$2:$C$739,MATCH(C230,EC,0))))</f>
        <v/>
      </c>
      <c r="F230" s="32" t="str">
        <f t="shared" si="25"/>
        <v/>
      </c>
      <c r="G230" s="37"/>
      <c r="H230" s="37"/>
      <c r="I230" s="37"/>
      <c r="J230" s="35"/>
      <c r="K230" s="28"/>
      <c r="L230" s="28"/>
      <c r="M230" s="30"/>
      <c r="N230" s="39">
        <f t="shared" si="26"/>
        <v>0</v>
      </c>
      <c r="P230" s="4" t="str">
        <f t="shared" si="27"/>
        <v/>
      </c>
      <c r="Q230" s="4" t="str">
        <f t="shared" si="28"/>
        <v/>
      </c>
      <c r="R230" s="4" t="str">
        <f t="shared" si="30"/>
        <v>/</v>
      </c>
      <c r="S230" s="4" t="str">
        <f t="shared" si="31"/>
        <v/>
      </c>
      <c r="T230" s="4" t="str">
        <f t="shared" si="29"/>
        <v/>
      </c>
    </row>
    <row r="231" spans="1:20" x14ac:dyDescent="0.35">
      <c r="A231" s="53"/>
      <c r="B231" s="56"/>
      <c r="C231" s="59"/>
      <c r="D231" s="65" t="str">
        <f t="shared" si="24"/>
        <v/>
      </c>
      <c r="E231" s="63" t="str">
        <f>IF(OR(C231="",A231=""),"",IF(A231&lt;Vbld!$G$7,IF(VALUE(RIGHT(T231,2))&lt;50,76,96),INDEX(EC!$C$2:$C$739,MATCH(C231,EC,0))))</f>
        <v/>
      </c>
      <c r="F231" s="32" t="str">
        <f t="shared" si="25"/>
        <v/>
      </c>
      <c r="G231" s="37"/>
      <c r="H231" s="37"/>
      <c r="I231" s="37"/>
      <c r="J231" s="35"/>
      <c r="K231" s="28"/>
      <c r="L231" s="28"/>
      <c r="M231" s="30"/>
      <c r="N231" s="39">
        <f t="shared" si="26"/>
        <v>0</v>
      </c>
      <c r="P231" s="4" t="str">
        <f t="shared" si="27"/>
        <v/>
      </c>
      <c r="Q231" s="4" t="str">
        <f t="shared" si="28"/>
        <v/>
      </c>
      <c r="R231" s="4" t="str">
        <f t="shared" si="30"/>
        <v>/</v>
      </c>
      <c r="S231" s="4" t="str">
        <f t="shared" si="31"/>
        <v/>
      </c>
      <c r="T231" s="4" t="str">
        <f t="shared" si="29"/>
        <v/>
      </c>
    </row>
    <row r="232" spans="1:20" x14ac:dyDescent="0.35">
      <c r="A232" s="53"/>
      <c r="B232" s="56"/>
      <c r="C232" s="59"/>
      <c r="D232" s="65" t="str">
        <f t="shared" si="24"/>
        <v/>
      </c>
      <c r="E232" s="63" t="str">
        <f>IF(OR(C232="",A232=""),"",IF(A232&lt;Vbld!$G$7,IF(VALUE(RIGHT(T232,2))&lt;50,76,96),INDEX(EC!$C$2:$C$739,MATCH(C232,EC,0))))</f>
        <v/>
      </c>
      <c r="F232" s="32" t="str">
        <f t="shared" si="25"/>
        <v/>
      </c>
      <c r="G232" s="37"/>
      <c r="H232" s="37"/>
      <c r="I232" s="37"/>
      <c r="J232" s="35"/>
      <c r="K232" s="28"/>
      <c r="L232" s="28"/>
      <c r="M232" s="30"/>
      <c r="N232" s="39">
        <f t="shared" si="26"/>
        <v>0</v>
      </c>
      <c r="P232" s="4" t="str">
        <f t="shared" si="27"/>
        <v/>
      </c>
      <c r="Q232" s="4" t="str">
        <f t="shared" si="28"/>
        <v/>
      </c>
      <c r="R232" s="4" t="str">
        <f t="shared" si="30"/>
        <v>/</v>
      </c>
      <c r="S232" s="4" t="str">
        <f t="shared" si="31"/>
        <v/>
      </c>
      <c r="T232" s="4" t="str">
        <f t="shared" si="29"/>
        <v/>
      </c>
    </row>
    <row r="233" spans="1:20" x14ac:dyDescent="0.35">
      <c r="A233" s="53"/>
      <c r="B233" s="56"/>
      <c r="C233" s="59"/>
      <c r="D233" s="65" t="str">
        <f t="shared" si="24"/>
        <v/>
      </c>
      <c r="E233" s="63" t="str">
        <f>IF(OR(C233="",A233=""),"",IF(A233&lt;Vbld!$G$7,IF(VALUE(RIGHT(T233,2))&lt;50,76,96),INDEX(EC!$C$2:$C$739,MATCH(C233,EC,0))))</f>
        <v/>
      </c>
      <c r="F233" s="32" t="str">
        <f t="shared" si="25"/>
        <v/>
      </c>
      <c r="G233" s="37"/>
      <c r="H233" s="37"/>
      <c r="I233" s="37"/>
      <c r="J233" s="35"/>
      <c r="K233" s="28"/>
      <c r="L233" s="28"/>
      <c r="M233" s="30"/>
      <c r="N233" s="39">
        <f t="shared" si="26"/>
        <v>0</v>
      </c>
      <c r="P233" s="4" t="str">
        <f t="shared" si="27"/>
        <v/>
      </c>
      <c r="Q233" s="4" t="str">
        <f t="shared" si="28"/>
        <v/>
      </c>
      <c r="R233" s="4" t="str">
        <f t="shared" si="30"/>
        <v>/</v>
      </c>
      <c r="S233" s="4" t="str">
        <f t="shared" si="31"/>
        <v/>
      </c>
      <c r="T233" s="4" t="str">
        <f t="shared" si="29"/>
        <v/>
      </c>
    </row>
    <row r="234" spans="1:20" x14ac:dyDescent="0.35">
      <c r="A234" s="53"/>
      <c r="B234" s="56"/>
      <c r="C234" s="59"/>
      <c r="D234" s="65" t="str">
        <f t="shared" si="24"/>
        <v/>
      </c>
      <c r="E234" s="63" t="str">
        <f>IF(OR(C234="",A234=""),"",IF(A234&lt;Vbld!$G$7,IF(VALUE(RIGHT(T234,2))&lt;50,76,96),INDEX(EC!$C$2:$C$739,MATCH(C234,EC,0))))</f>
        <v/>
      </c>
      <c r="F234" s="32" t="str">
        <f t="shared" si="25"/>
        <v/>
      </c>
      <c r="G234" s="37"/>
      <c r="H234" s="37"/>
      <c r="I234" s="37"/>
      <c r="J234" s="35"/>
      <c r="K234" s="28"/>
      <c r="L234" s="28"/>
      <c r="M234" s="30"/>
      <c r="N234" s="39">
        <f t="shared" si="26"/>
        <v>0</v>
      </c>
      <c r="P234" s="4" t="str">
        <f t="shared" si="27"/>
        <v/>
      </c>
      <c r="Q234" s="4" t="str">
        <f t="shared" si="28"/>
        <v/>
      </c>
      <c r="R234" s="4" t="str">
        <f t="shared" si="30"/>
        <v>/</v>
      </c>
      <c r="S234" s="4" t="str">
        <f t="shared" si="31"/>
        <v/>
      </c>
      <c r="T234" s="4" t="str">
        <f t="shared" si="29"/>
        <v/>
      </c>
    </row>
    <row r="235" spans="1:20" x14ac:dyDescent="0.35">
      <c r="A235" s="53"/>
      <c r="B235" s="56"/>
      <c r="C235" s="59"/>
      <c r="D235" s="65" t="str">
        <f t="shared" si="24"/>
        <v/>
      </c>
      <c r="E235" s="63" t="str">
        <f>IF(OR(C235="",A235=""),"",IF(A235&lt;Vbld!$G$7,IF(VALUE(RIGHT(T235,2))&lt;50,76,96),INDEX(EC!$C$2:$C$739,MATCH(C235,EC,0))))</f>
        <v/>
      </c>
      <c r="F235" s="32" t="str">
        <f t="shared" si="25"/>
        <v/>
      </c>
      <c r="G235" s="37"/>
      <c r="H235" s="37"/>
      <c r="I235" s="37"/>
      <c r="J235" s="35"/>
      <c r="K235" s="28"/>
      <c r="L235" s="28"/>
      <c r="M235" s="30"/>
      <c r="N235" s="39">
        <f t="shared" si="26"/>
        <v>0</v>
      </c>
      <c r="P235" s="4" t="str">
        <f t="shared" si="27"/>
        <v/>
      </c>
      <c r="Q235" s="4" t="str">
        <f t="shared" si="28"/>
        <v/>
      </c>
      <c r="R235" s="4" t="str">
        <f t="shared" si="30"/>
        <v>/</v>
      </c>
      <c r="S235" s="4" t="str">
        <f t="shared" si="31"/>
        <v/>
      </c>
      <c r="T235" s="4" t="str">
        <f t="shared" si="29"/>
        <v/>
      </c>
    </row>
    <row r="236" spans="1:20" x14ac:dyDescent="0.35">
      <c r="A236" s="53"/>
      <c r="B236" s="56"/>
      <c r="C236" s="59"/>
      <c r="D236" s="65" t="str">
        <f t="shared" si="24"/>
        <v/>
      </c>
      <c r="E236" s="63" t="str">
        <f>IF(OR(C236="",A236=""),"",IF(A236&lt;Vbld!$G$7,IF(VALUE(RIGHT(T236,2))&lt;50,76,96),INDEX(EC!$C$2:$C$739,MATCH(C236,EC,0))))</f>
        <v/>
      </c>
      <c r="F236" s="32" t="str">
        <f t="shared" si="25"/>
        <v/>
      </c>
      <c r="G236" s="37"/>
      <c r="H236" s="37"/>
      <c r="I236" s="37"/>
      <c r="J236" s="35"/>
      <c r="K236" s="28"/>
      <c r="L236" s="28"/>
      <c r="M236" s="30"/>
      <c r="N236" s="39">
        <f t="shared" si="26"/>
        <v>0</v>
      </c>
      <c r="P236" s="4" t="str">
        <f t="shared" si="27"/>
        <v/>
      </c>
      <c r="Q236" s="4" t="str">
        <f t="shared" si="28"/>
        <v/>
      </c>
      <c r="R236" s="4" t="str">
        <f t="shared" si="30"/>
        <v>/</v>
      </c>
      <c r="S236" s="4" t="str">
        <f t="shared" si="31"/>
        <v/>
      </c>
      <c r="T236" s="4" t="str">
        <f t="shared" si="29"/>
        <v/>
      </c>
    </row>
    <row r="237" spans="1:20" x14ac:dyDescent="0.35">
      <c r="A237" s="53"/>
      <c r="B237" s="56"/>
      <c r="C237" s="59"/>
      <c r="D237" s="65" t="str">
        <f t="shared" si="24"/>
        <v/>
      </c>
      <c r="E237" s="63" t="str">
        <f>IF(OR(C237="",A237=""),"",IF(A237&lt;Vbld!$G$7,IF(VALUE(RIGHT(T237,2))&lt;50,76,96),INDEX(EC!$C$2:$C$739,MATCH(C237,EC,0))))</f>
        <v/>
      </c>
      <c r="F237" s="32" t="str">
        <f t="shared" si="25"/>
        <v/>
      </c>
      <c r="G237" s="37"/>
      <c r="H237" s="37"/>
      <c r="I237" s="37"/>
      <c r="J237" s="35"/>
      <c r="K237" s="28"/>
      <c r="L237" s="28"/>
      <c r="M237" s="30"/>
      <c r="N237" s="39">
        <f t="shared" si="26"/>
        <v>0</v>
      </c>
      <c r="P237" s="4" t="str">
        <f t="shared" si="27"/>
        <v/>
      </c>
      <c r="Q237" s="4" t="str">
        <f t="shared" si="28"/>
        <v/>
      </c>
      <c r="R237" s="4" t="str">
        <f t="shared" si="30"/>
        <v>/</v>
      </c>
      <c r="S237" s="4" t="str">
        <f t="shared" si="31"/>
        <v/>
      </c>
      <c r="T237" s="4" t="str">
        <f t="shared" si="29"/>
        <v/>
      </c>
    </row>
    <row r="238" spans="1:20" x14ac:dyDescent="0.35">
      <c r="A238" s="53"/>
      <c r="B238" s="56"/>
      <c r="C238" s="59"/>
      <c r="D238" s="65" t="str">
        <f t="shared" si="24"/>
        <v/>
      </c>
      <c r="E238" s="63" t="str">
        <f>IF(OR(C238="",A238=""),"",IF(A238&lt;Vbld!$G$7,IF(VALUE(RIGHT(T238,2))&lt;50,76,96),INDEX(EC!$C$2:$C$739,MATCH(C238,EC,0))))</f>
        <v/>
      </c>
      <c r="F238" s="32" t="str">
        <f t="shared" si="25"/>
        <v/>
      </c>
      <c r="G238" s="37"/>
      <c r="H238" s="37"/>
      <c r="I238" s="37"/>
      <c r="J238" s="35"/>
      <c r="K238" s="28"/>
      <c r="L238" s="28"/>
      <c r="M238" s="30"/>
      <c r="N238" s="39">
        <f t="shared" si="26"/>
        <v>0</v>
      </c>
      <c r="P238" s="4" t="str">
        <f t="shared" si="27"/>
        <v/>
      </c>
      <c r="Q238" s="4" t="str">
        <f t="shared" si="28"/>
        <v/>
      </c>
      <c r="R238" s="4" t="str">
        <f t="shared" si="30"/>
        <v>/</v>
      </c>
      <c r="S238" s="4" t="str">
        <f t="shared" si="31"/>
        <v/>
      </c>
      <c r="T238" s="4" t="str">
        <f t="shared" si="29"/>
        <v/>
      </c>
    </row>
    <row r="239" spans="1:20" x14ac:dyDescent="0.35">
      <c r="A239" s="53"/>
      <c r="B239" s="56"/>
      <c r="C239" s="59"/>
      <c r="D239" s="65" t="str">
        <f t="shared" si="24"/>
        <v/>
      </c>
      <c r="E239" s="63" t="str">
        <f>IF(OR(C239="",A239=""),"",IF(A239&lt;Vbld!$G$7,IF(VALUE(RIGHT(T239,2))&lt;50,76,96),INDEX(EC!$C$2:$C$739,MATCH(C239,EC,0))))</f>
        <v/>
      </c>
      <c r="F239" s="32" t="str">
        <f t="shared" si="25"/>
        <v/>
      </c>
      <c r="G239" s="37"/>
      <c r="H239" s="37"/>
      <c r="I239" s="37"/>
      <c r="J239" s="35"/>
      <c r="K239" s="28"/>
      <c r="L239" s="28"/>
      <c r="M239" s="30"/>
      <c r="N239" s="39">
        <f t="shared" si="26"/>
        <v>0</v>
      </c>
      <c r="P239" s="4" t="str">
        <f t="shared" si="27"/>
        <v/>
      </c>
      <c r="Q239" s="4" t="str">
        <f t="shared" si="28"/>
        <v/>
      </c>
      <c r="R239" s="4" t="str">
        <f t="shared" si="30"/>
        <v>/</v>
      </c>
      <c r="S239" s="4" t="str">
        <f t="shared" si="31"/>
        <v/>
      </c>
      <c r="T239" s="4" t="str">
        <f t="shared" si="29"/>
        <v/>
      </c>
    </row>
    <row r="240" spans="1:20" x14ac:dyDescent="0.35">
      <c r="A240" s="53"/>
      <c r="B240" s="56"/>
      <c r="C240" s="59"/>
      <c r="D240" s="65" t="str">
        <f t="shared" si="24"/>
        <v/>
      </c>
      <c r="E240" s="63" t="str">
        <f>IF(OR(C240="",A240=""),"",IF(A240&lt;Vbld!$G$7,IF(VALUE(RIGHT(T240,2))&lt;50,76,96),INDEX(EC!$C$2:$C$739,MATCH(C240,EC,0))))</f>
        <v/>
      </c>
      <c r="F240" s="32" t="str">
        <f t="shared" si="25"/>
        <v/>
      </c>
      <c r="G240" s="37"/>
      <c r="H240" s="37"/>
      <c r="I240" s="37"/>
      <c r="J240" s="35"/>
      <c r="K240" s="28"/>
      <c r="L240" s="28"/>
      <c r="M240" s="30"/>
      <c r="N240" s="39">
        <f t="shared" si="26"/>
        <v>0</v>
      </c>
      <c r="P240" s="4" t="str">
        <f t="shared" si="27"/>
        <v/>
      </c>
      <c r="Q240" s="4" t="str">
        <f t="shared" si="28"/>
        <v/>
      </c>
      <c r="R240" s="4" t="str">
        <f t="shared" si="30"/>
        <v>/</v>
      </c>
      <c r="S240" s="4" t="str">
        <f t="shared" si="31"/>
        <v/>
      </c>
      <c r="T240" s="4" t="str">
        <f t="shared" si="29"/>
        <v/>
      </c>
    </row>
    <row r="241" spans="1:20" x14ac:dyDescent="0.35">
      <c r="A241" s="53"/>
      <c r="B241" s="56"/>
      <c r="C241" s="59"/>
      <c r="D241" s="65" t="str">
        <f t="shared" si="24"/>
        <v/>
      </c>
      <c r="E241" s="63" t="str">
        <f>IF(OR(C241="",A241=""),"",IF(A241&lt;Vbld!$G$7,IF(VALUE(RIGHT(T241,2))&lt;50,76,96),INDEX(EC!$C$2:$C$739,MATCH(C241,EC,0))))</f>
        <v/>
      </c>
      <c r="F241" s="32" t="str">
        <f t="shared" si="25"/>
        <v/>
      </c>
      <c r="G241" s="37"/>
      <c r="H241" s="37"/>
      <c r="I241" s="37"/>
      <c r="J241" s="35"/>
      <c r="K241" s="28"/>
      <c r="L241" s="28"/>
      <c r="M241" s="30"/>
      <c r="N241" s="39">
        <f t="shared" si="26"/>
        <v>0</v>
      </c>
      <c r="P241" s="4" t="str">
        <f t="shared" si="27"/>
        <v/>
      </c>
      <c r="Q241" s="4" t="str">
        <f t="shared" si="28"/>
        <v/>
      </c>
      <c r="R241" s="4" t="str">
        <f t="shared" si="30"/>
        <v>/</v>
      </c>
      <c r="S241" s="4" t="str">
        <f t="shared" si="31"/>
        <v/>
      </c>
      <c r="T241" s="4" t="str">
        <f t="shared" si="29"/>
        <v/>
      </c>
    </row>
    <row r="242" spans="1:20" x14ac:dyDescent="0.35">
      <c r="A242" s="53"/>
      <c r="B242" s="56"/>
      <c r="C242" s="59"/>
      <c r="D242" s="65" t="str">
        <f t="shared" si="24"/>
        <v/>
      </c>
      <c r="E242" s="63" t="str">
        <f>IF(OR(C242="",A242=""),"",IF(A242&lt;Vbld!$G$7,IF(VALUE(RIGHT(T242,2))&lt;50,76,96),INDEX(EC!$C$2:$C$739,MATCH(C242,EC,0))))</f>
        <v/>
      </c>
      <c r="F242" s="32" t="str">
        <f t="shared" si="25"/>
        <v/>
      </c>
      <c r="G242" s="37"/>
      <c r="H242" s="37"/>
      <c r="I242" s="37"/>
      <c r="J242" s="35"/>
      <c r="K242" s="28"/>
      <c r="L242" s="28"/>
      <c r="M242" s="30"/>
      <c r="N242" s="39">
        <f t="shared" si="26"/>
        <v>0</v>
      </c>
      <c r="P242" s="4" t="str">
        <f t="shared" si="27"/>
        <v/>
      </c>
      <c r="Q242" s="4" t="str">
        <f t="shared" si="28"/>
        <v/>
      </c>
      <c r="R242" s="4" t="str">
        <f t="shared" si="30"/>
        <v>/</v>
      </c>
      <c r="S242" s="4" t="str">
        <f t="shared" si="31"/>
        <v/>
      </c>
      <c r="T242" s="4" t="str">
        <f t="shared" si="29"/>
        <v/>
      </c>
    </row>
    <row r="243" spans="1:20" x14ac:dyDescent="0.35">
      <c r="A243" s="53"/>
      <c r="B243" s="56"/>
      <c r="C243" s="59"/>
      <c r="D243" s="65" t="str">
        <f t="shared" si="24"/>
        <v/>
      </c>
      <c r="E243" s="63" t="str">
        <f>IF(OR(C243="",A243=""),"",IF(A243&lt;Vbld!$G$7,IF(VALUE(RIGHT(T243,2))&lt;50,76,96),INDEX(EC!$C$2:$C$739,MATCH(C243,EC,0))))</f>
        <v/>
      </c>
      <c r="F243" s="32" t="str">
        <f t="shared" si="25"/>
        <v/>
      </c>
      <c r="G243" s="37"/>
      <c r="H243" s="37"/>
      <c r="I243" s="37"/>
      <c r="J243" s="35"/>
      <c r="K243" s="28"/>
      <c r="L243" s="28"/>
      <c r="M243" s="30"/>
      <c r="N243" s="39">
        <f t="shared" si="26"/>
        <v>0</v>
      </c>
      <c r="P243" s="4" t="str">
        <f t="shared" si="27"/>
        <v/>
      </c>
      <c r="Q243" s="4" t="str">
        <f t="shared" si="28"/>
        <v/>
      </c>
      <c r="R243" s="4" t="str">
        <f t="shared" si="30"/>
        <v>/</v>
      </c>
      <c r="S243" s="4" t="str">
        <f t="shared" si="31"/>
        <v/>
      </c>
      <c r="T243" s="4" t="str">
        <f t="shared" si="29"/>
        <v/>
      </c>
    </row>
    <row r="244" spans="1:20" x14ac:dyDescent="0.35">
      <c r="A244" s="53"/>
      <c r="B244" s="56"/>
      <c r="C244" s="59"/>
      <c r="D244" s="65" t="str">
        <f t="shared" si="24"/>
        <v/>
      </c>
      <c r="E244" s="63" t="str">
        <f>IF(OR(C244="",A244=""),"",IF(A244&lt;Vbld!$G$7,IF(VALUE(RIGHT(T244,2))&lt;50,76,96),INDEX(EC!$C$2:$C$739,MATCH(C244,EC,0))))</f>
        <v/>
      </c>
      <c r="F244" s="32" t="str">
        <f t="shared" si="25"/>
        <v/>
      </c>
      <c r="G244" s="37"/>
      <c r="H244" s="37"/>
      <c r="I244" s="37"/>
      <c r="J244" s="35"/>
      <c r="K244" s="28"/>
      <c r="L244" s="28"/>
      <c r="M244" s="30"/>
      <c r="N244" s="39">
        <f t="shared" si="26"/>
        <v>0</v>
      </c>
      <c r="P244" s="4" t="str">
        <f t="shared" si="27"/>
        <v/>
      </c>
      <c r="Q244" s="4" t="str">
        <f t="shared" si="28"/>
        <v/>
      </c>
      <c r="R244" s="4" t="str">
        <f t="shared" si="30"/>
        <v>/</v>
      </c>
      <c r="S244" s="4" t="str">
        <f t="shared" si="31"/>
        <v/>
      </c>
      <c r="T244" s="4" t="str">
        <f t="shared" si="29"/>
        <v/>
      </c>
    </row>
    <row r="245" spans="1:20" x14ac:dyDescent="0.35">
      <c r="A245" s="53"/>
      <c r="B245" s="56"/>
      <c r="C245" s="59"/>
      <c r="D245" s="65" t="str">
        <f t="shared" si="24"/>
        <v/>
      </c>
      <c r="E245" s="63" t="str">
        <f>IF(OR(C245="",A245=""),"",IF(A245&lt;Vbld!$G$7,IF(VALUE(RIGHT(T245,2))&lt;50,76,96),INDEX(EC!$C$2:$C$739,MATCH(C245,EC,0))))</f>
        <v/>
      </c>
      <c r="F245" s="32" t="str">
        <f t="shared" si="25"/>
        <v/>
      </c>
      <c r="G245" s="37"/>
      <c r="H245" s="37"/>
      <c r="I245" s="37"/>
      <c r="J245" s="35"/>
      <c r="K245" s="28"/>
      <c r="L245" s="28"/>
      <c r="M245" s="30"/>
      <c r="N245" s="39">
        <f t="shared" si="26"/>
        <v>0</v>
      </c>
      <c r="P245" s="4" t="str">
        <f t="shared" si="27"/>
        <v/>
      </c>
      <c r="Q245" s="4" t="str">
        <f t="shared" si="28"/>
        <v/>
      </c>
      <c r="R245" s="4" t="str">
        <f t="shared" si="30"/>
        <v>/</v>
      </c>
      <c r="S245" s="4" t="str">
        <f t="shared" si="31"/>
        <v/>
      </c>
      <c r="T245" s="4" t="str">
        <f t="shared" si="29"/>
        <v/>
      </c>
    </row>
    <row r="246" spans="1:20" x14ac:dyDescent="0.35">
      <c r="A246" s="53"/>
      <c r="B246" s="56"/>
      <c r="C246" s="59"/>
      <c r="D246" s="65" t="str">
        <f t="shared" si="24"/>
        <v/>
      </c>
      <c r="E246" s="63" t="str">
        <f>IF(OR(C246="",A246=""),"",IF(A246&lt;Vbld!$G$7,IF(VALUE(RIGHT(T246,2))&lt;50,76,96),INDEX(EC!$C$2:$C$739,MATCH(C246,EC,0))))</f>
        <v/>
      </c>
      <c r="F246" s="32" t="str">
        <f t="shared" si="25"/>
        <v/>
      </c>
      <c r="G246" s="37"/>
      <c r="H246" s="37"/>
      <c r="I246" s="37"/>
      <c r="J246" s="35"/>
      <c r="K246" s="28"/>
      <c r="L246" s="28"/>
      <c r="M246" s="30"/>
      <c r="N246" s="39">
        <f t="shared" si="26"/>
        <v>0</v>
      </c>
      <c r="P246" s="4" t="str">
        <f t="shared" si="27"/>
        <v/>
      </c>
      <c r="Q246" s="4" t="str">
        <f t="shared" si="28"/>
        <v/>
      </c>
      <c r="R246" s="4" t="str">
        <f t="shared" si="30"/>
        <v>/</v>
      </c>
      <c r="S246" s="4" t="str">
        <f t="shared" si="31"/>
        <v/>
      </c>
      <c r="T246" s="4" t="str">
        <f t="shared" si="29"/>
        <v/>
      </c>
    </row>
    <row r="247" spans="1:20" x14ac:dyDescent="0.35">
      <c r="A247" s="53"/>
      <c r="B247" s="56"/>
      <c r="C247" s="59"/>
      <c r="D247" s="65" t="str">
        <f t="shared" si="24"/>
        <v/>
      </c>
      <c r="E247" s="63" t="str">
        <f>IF(OR(C247="",A247=""),"",IF(A247&lt;Vbld!$G$7,IF(VALUE(RIGHT(T247,2))&lt;50,76,96),INDEX(EC!$C$2:$C$739,MATCH(C247,EC,0))))</f>
        <v/>
      </c>
      <c r="F247" s="32" t="str">
        <f t="shared" si="25"/>
        <v/>
      </c>
      <c r="G247" s="37"/>
      <c r="H247" s="37"/>
      <c r="I247" s="37"/>
      <c r="J247" s="35"/>
      <c r="K247" s="28"/>
      <c r="L247" s="28"/>
      <c r="M247" s="30"/>
      <c r="N247" s="39">
        <f t="shared" si="26"/>
        <v>0</v>
      </c>
      <c r="P247" s="4" t="str">
        <f t="shared" si="27"/>
        <v/>
      </c>
      <c r="Q247" s="4" t="str">
        <f t="shared" si="28"/>
        <v/>
      </c>
      <c r="R247" s="4" t="str">
        <f t="shared" si="30"/>
        <v>/</v>
      </c>
      <c r="S247" s="4" t="str">
        <f t="shared" si="31"/>
        <v/>
      </c>
      <c r="T247" s="4" t="str">
        <f t="shared" si="29"/>
        <v/>
      </c>
    </row>
    <row r="248" spans="1:20" x14ac:dyDescent="0.35">
      <c r="A248" s="53"/>
      <c r="B248" s="56"/>
      <c r="C248" s="59"/>
      <c r="D248" s="65" t="str">
        <f t="shared" si="24"/>
        <v/>
      </c>
      <c r="E248" s="63" t="str">
        <f>IF(OR(C248="",A248=""),"",IF(A248&lt;Vbld!$G$7,IF(VALUE(RIGHT(T248,2))&lt;50,76,96),INDEX(EC!$C$2:$C$739,MATCH(C248,EC,0))))</f>
        <v/>
      </c>
      <c r="F248" s="32" t="str">
        <f t="shared" si="25"/>
        <v/>
      </c>
      <c r="G248" s="37"/>
      <c r="H248" s="37"/>
      <c r="I248" s="37"/>
      <c r="J248" s="35"/>
      <c r="K248" s="28"/>
      <c r="L248" s="28"/>
      <c r="M248" s="30"/>
      <c r="N248" s="39">
        <f t="shared" si="26"/>
        <v>0</v>
      </c>
      <c r="P248" s="4" t="str">
        <f t="shared" si="27"/>
        <v/>
      </c>
      <c r="Q248" s="4" t="str">
        <f t="shared" si="28"/>
        <v/>
      </c>
      <c r="R248" s="4" t="str">
        <f t="shared" si="30"/>
        <v>/</v>
      </c>
      <c r="S248" s="4" t="str">
        <f t="shared" si="31"/>
        <v/>
      </c>
      <c r="T248" s="4" t="str">
        <f t="shared" si="29"/>
        <v/>
      </c>
    </row>
    <row r="249" spans="1:20" x14ac:dyDescent="0.35">
      <c r="A249" s="53"/>
      <c r="B249" s="56"/>
      <c r="C249" s="59"/>
      <c r="D249" s="65" t="str">
        <f t="shared" si="24"/>
        <v/>
      </c>
      <c r="E249" s="63" t="str">
        <f>IF(OR(C249="",A249=""),"",IF(A249&lt;Vbld!$G$7,IF(VALUE(RIGHT(T249,2))&lt;50,76,96),INDEX(EC!$C$2:$C$739,MATCH(C249,EC,0))))</f>
        <v/>
      </c>
      <c r="F249" s="32" t="str">
        <f t="shared" si="25"/>
        <v/>
      </c>
      <c r="G249" s="37"/>
      <c r="H249" s="37"/>
      <c r="I249" s="37"/>
      <c r="J249" s="35"/>
      <c r="K249" s="28"/>
      <c r="L249" s="28"/>
      <c r="M249" s="30"/>
      <c r="N249" s="39">
        <f t="shared" si="26"/>
        <v>0</v>
      </c>
      <c r="P249" s="4" t="str">
        <f t="shared" si="27"/>
        <v/>
      </c>
      <c r="Q249" s="4" t="str">
        <f t="shared" si="28"/>
        <v/>
      </c>
      <c r="R249" s="4" t="str">
        <f t="shared" si="30"/>
        <v>/</v>
      </c>
      <c r="S249" s="4" t="str">
        <f t="shared" si="31"/>
        <v/>
      </c>
      <c r="T249" s="4" t="str">
        <f t="shared" si="29"/>
        <v/>
      </c>
    </row>
    <row r="250" spans="1:20" x14ac:dyDescent="0.35">
      <c r="A250" s="53"/>
      <c r="B250" s="56"/>
      <c r="C250" s="59"/>
      <c r="D250" s="65" t="str">
        <f t="shared" si="24"/>
        <v/>
      </c>
      <c r="E250" s="63" t="str">
        <f>IF(OR(C250="",A250=""),"",IF(A250&lt;Vbld!$G$7,IF(VALUE(RIGHT(T250,2))&lt;50,76,96),INDEX(EC!$C$2:$C$739,MATCH(C250,EC,0))))</f>
        <v/>
      </c>
      <c r="F250" s="32" t="str">
        <f t="shared" si="25"/>
        <v/>
      </c>
      <c r="G250" s="37"/>
      <c r="H250" s="37"/>
      <c r="I250" s="37"/>
      <c r="J250" s="35"/>
      <c r="K250" s="28"/>
      <c r="L250" s="28"/>
      <c r="M250" s="30"/>
      <c r="N250" s="39">
        <f t="shared" si="26"/>
        <v>0</v>
      </c>
      <c r="P250" s="4" t="str">
        <f t="shared" si="27"/>
        <v/>
      </c>
      <c r="Q250" s="4" t="str">
        <f t="shared" si="28"/>
        <v/>
      </c>
      <c r="R250" s="4" t="str">
        <f t="shared" si="30"/>
        <v>/</v>
      </c>
      <c r="S250" s="4" t="str">
        <f t="shared" si="31"/>
        <v/>
      </c>
      <c r="T250" s="4" t="str">
        <f t="shared" si="29"/>
        <v/>
      </c>
    </row>
    <row r="251" spans="1:20" x14ac:dyDescent="0.35">
      <c r="A251" s="53"/>
      <c r="B251" s="56"/>
      <c r="C251" s="59"/>
      <c r="D251" s="65" t="str">
        <f t="shared" si="24"/>
        <v/>
      </c>
      <c r="E251" s="63" t="str">
        <f>IF(OR(C251="",A251=""),"",IF(A251&lt;Vbld!$G$7,IF(VALUE(RIGHT(T251,2))&lt;50,76,96),INDEX(EC!$C$2:$C$739,MATCH(C251,EC,0))))</f>
        <v/>
      </c>
      <c r="F251" s="32" t="str">
        <f t="shared" si="25"/>
        <v/>
      </c>
      <c r="G251" s="37"/>
      <c r="H251" s="37"/>
      <c r="I251" s="37"/>
      <c r="J251" s="35"/>
      <c r="K251" s="28"/>
      <c r="L251" s="28"/>
      <c r="M251" s="30"/>
      <c r="N251" s="39">
        <f t="shared" si="26"/>
        <v>0</v>
      </c>
      <c r="P251" s="4" t="str">
        <f t="shared" si="27"/>
        <v/>
      </c>
      <c r="Q251" s="4" t="str">
        <f t="shared" si="28"/>
        <v/>
      </c>
      <c r="R251" s="4" t="str">
        <f t="shared" si="30"/>
        <v>/</v>
      </c>
      <c r="S251" s="4" t="str">
        <f t="shared" si="31"/>
        <v/>
      </c>
      <c r="T251" s="4" t="str">
        <f t="shared" si="29"/>
        <v/>
      </c>
    </row>
    <row r="252" spans="1:20" x14ac:dyDescent="0.35">
      <c r="A252" s="53"/>
      <c r="B252" s="56"/>
      <c r="C252" s="59"/>
      <c r="D252" s="65" t="str">
        <f t="shared" si="24"/>
        <v/>
      </c>
      <c r="E252" s="63" t="str">
        <f>IF(OR(C252="",A252=""),"",IF(A252&lt;Vbld!$G$7,IF(VALUE(RIGHT(T252,2))&lt;50,76,96),INDEX(EC!$C$2:$C$739,MATCH(C252,EC,0))))</f>
        <v/>
      </c>
      <c r="F252" s="32" t="str">
        <f t="shared" si="25"/>
        <v/>
      </c>
      <c r="G252" s="37"/>
      <c r="H252" s="37"/>
      <c r="I252" s="37"/>
      <c r="J252" s="35"/>
      <c r="K252" s="28"/>
      <c r="L252" s="28"/>
      <c r="M252" s="30"/>
      <c r="N252" s="39">
        <f t="shared" si="26"/>
        <v>0</v>
      </c>
      <c r="P252" s="4" t="str">
        <f t="shared" si="27"/>
        <v/>
      </c>
      <c r="Q252" s="4" t="str">
        <f t="shared" si="28"/>
        <v/>
      </c>
      <c r="R252" s="4" t="str">
        <f t="shared" si="30"/>
        <v>/</v>
      </c>
      <c r="S252" s="4" t="str">
        <f t="shared" si="31"/>
        <v/>
      </c>
      <c r="T252" s="4" t="str">
        <f t="shared" si="29"/>
        <v/>
      </c>
    </row>
    <row r="253" spans="1:20" x14ac:dyDescent="0.35">
      <c r="A253" s="53"/>
      <c r="B253" s="56"/>
      <c r="C253" s="59"/>
      <c r="D253" s="65" t="str">
        <f t="shared" si="24"/>
        <v/>
      </c>
      <c r="E253" s="63" t="str">
        <f>IF(OR(C253="",A253=""),"",IF(A253&lt;Vbld!$G$7,IF(VALUE(RIGHT(T253,2))&lt;50,76,96),INDEX(EC!$C$2:$C$739,MATCH(C253,EC,0))))</f>
        <v/>
      </c>
      <c r="F253" s="32" t="str">
        <f t="shared" si="25"/>
        <v/>
      </c>
      <c r="G253" s="37"/>
      <c r="H253" s="37"/>
      <c r="I253" s="37"/>
      <c r="J253" s="35"/>
      <c r="K253" s="28"/>
      <c r="L253" s="28"/>
      <c r="M253" s="30"/>
      <c r="N253" s="39">
        <f t="shared" si="26"/>
        <v>0</v>
      </c>
      <c r="P253" s="4" t="str">
        <f t="shared" si="27"/>
        <v/>
      </c>
      <c r="Q253" s="4" t="str">
        <f t="shared" si="28"/>
        <v/>
      </c>
      <c r="R253" s="4" t="str">
        <f t="shared" si="30"/>
        <v>/</v>
      </c>
      <c r="S253" s="4" t="str">
        <f t="shared" si="31"/>
        <v/>
      </c>
      <c r="T253" s="4" t="str">
        <f t="shared" si="29"/>
        <v/>
      </c>
    </row>
    <row r="254" spans="1:20" x14ac:dyDescent="0.35">
      <c r="A254" s="53"/>
      <c r="B254" s="56"/>
      <c r="C254" s="59"/>
      <c r="D254" s="65" t="str">
        <f t="shared" si="24"/>
        <v/>
      </c>
      <c r="E254" s="63" t="str">
        <f>IF(OR(C254="",A254=""),"",IF(A254&lt;Vbld!$G$7,IF(VALUE(RIGHT(T254,2))&lt;50,76,96),INDEX(EC!$C$2:$C$739,MATCH(C254,EC,0))))</f>
        <v/>
      </c>
      <c r="F254" s="32" t="str">
        <f t="shared" si="25"/>
        <v/>
      </c>
      <c r="G254" s="37"/>
      <c r="H254" s="37"/>
      <c r="I254" s="37"/>
      <c r="J254" s="35"/>
      <c r="K254" s="28"/>
      <c r="L254" s="28"/>
      <c r="M254" s="30"/>
      <c r="N254" s="39">
        <f t="shared" si="26"/>
        <v>0</v>
      </c>
      <c r="P254" s="4" t="str">
        <f t="shared" si="27"/>
        <v/>
      </c>
      <c r="Q254" s="4" t="str">
        <f t="shared" si="28"/>
        <v/>
      </c>
      <c r="R254" s="4" t="str">
        <f t="shared" si="30"/>
        <v>/</v>
      </c>
      <c r="S254" s="4" t="str">
        <f t="shared" si="31"/>
        <v/>
      </c>
      <c r="T254" s="4" t="str">
        <f t="shared" si="29"/>
        <v/>
      </c>
    </row>
    <row r="255" spans="1:20" x14ac:dyDescent="0.35">
      <c r="A255" s="53"/>
      <c r="B255" s="56"/>
      <c r="C255" s="59"/>
      <c r="D255" s="65" t="str">
        <f t="shared" si="24"/>
        <v/>
      </c>
      <c r="E255" s="63" t="str">
        <f>IF(OR(C255="",A255=""),"",IF(A255&lt;Vbld!$G$7,IF(VALUE(RIGHT(T255,2))&lt;50,76,96),INDEX(EC!$C$2:$C$739,MATCH(C255,EC,0))))</f>
        <v/>
      </c>
      <c r="F255" s="32" t="str">
        <f t="shared" si="25"/>
        <v/>
      </c>
      <c r="G255" s="37"/>
      <c r="H255" s="37"/>
      <c r="I255" s="37"/>
      <c r="J255" s="35"/>
      <c r="K255" s="28"/>
      <c r="L255" s="28"/>
      <c r="M255" s="30"/>
      <c r="N255" s="39">
        <f t="shared" si="26"/>
        <v>0</v>
      </c>
      <c r="P255" s="4" t="str">
        <f t="shared" si="27"/>
        <v/>
      </c>
      <c r="Q255" s="4" t="str">
        <f t="shared" si="28"/>
        <v/>
      </c>
      <c r="R255" s="4" t="str">
        <f t="shared" si="30"/>
        <v>/</v>
      </c>
      <c r="S255" s="4" t="str">
        <f t="shared" si="31"/>
        <v/>
      </c>
      <c r="T255" s="4" t="str">
        <f t="shared" si="29"/>
        <v/>
      </c>
    </row>
    <row r="256" spans="1:20" x14ac:dyDescent="0.35">
      <c r="A256" s="53"/>
      <c r="B256" s="56"/>
      <c r="C256" s="59"/>
      <c r="D256" s="65" t="str">
        <f t="shared" si="24"/>
        <v/>
      </c>
      <c r="E256" s="63" t="str">
        <f>IF(OR(C256="",A256=""),"",IF(A256&lt;Vbld!$G$7,IF(VALUE(RIGHT(T256,2))&lt;50,76,96),INDEX(EC!$C$2:$C$739,MATCH(C256,EC,0))))</f>
        <v/>
      </c>
      <c r="F256" s="32" t="str">
        <f t="shared" si="25"/>
        <v/>
      </c>
      <c r="G256" s="37"/>
      <c r="H256" s="37"/>
      <c r="I256" s="37"/>
      <c r="J256" s="35"/>
      <c r="K256" s="28"/>
      <c r="L256" s="28"/>
      <c r="M256" s="30"/>
      <c r="N256" s="39">
        <f t="shared" si="26"/>
        <v>0</v>
      </c>
      <c r="P256" s="4" t="str">
        <f t="shared" si="27"/>
        <v/>
      </c>
      <c r="Q256" s="4" t="str">
        <f t="shared" si="28"/>
        <v/>
      </c>
      <c r="R256" s="4" t="str">
        <f t="shared" si="30"/>
        <v>/</v>
      </c>
      <c r="S256" s="4" t="str">
        <f t="shared" si="31"/>
        <v/>
      </c>
      <c r="T256" s="4" t="str">
        <f t="shared" si="29"/>
        <v/>
      </c>
    </row>
    <row r="257" spans="1:20" x14ac:dyDescent="0.35">
      <c r="A257" s="53"/>
      <c r="B257" s="56"/>
      <c r="C257" s="59"/>
      <c r="D257" s="65" t="str">
        <f t="shared" si="24"/>
        <v/>
      </c>
      <c r="E257" s="63" t="str">
        <f>IF(OR(C257="",A257=""),"",IF(A257&lt;Vbld!$G$7,IF(VALUE(RIGHT(T257,2))&lt;50,76,96),INDEX(EC!$C$2:$C$739,MATCH(C257,EC,0))))</f>
        <v/>
      </c>
      <c r="F257" s="32" t="str">
        <f t="shared" si="25"/>
        <v/>
      </c>
      <c r="G257" s="37"/>
      <c r="H257" s="37"/>
      <c r="I257" s="37"/>
      <c r="J257" s="35"/>
      <c r="K257" s="28"/>
      <c r="L257" s="28"/>
      <c r="M257" s="30"/>
      <c r="N257" s="39">
        <f t="shared" si="26"/>
        <v>0</v>
      </c>
      <c r="P257" s="4" t="str">
        <f t="shared" si="27"/>
        <v/>
      </c>
      <c r="Q257" s="4" t="str">
        <f t="shared" si="28"/>
        <v/>
      </c>
      <c r="R257" s="4" t="str">
        <f t="shared" si="30"/>
        <v>/</v>
      </c>
      <c r="S257" s="4" t="str">
        <f t="shared" si="31"/>
        <v/>
      </c>
      <c r="T257" s="4" t="str">
        <f t="shared" si="29"/>
        <v/>
      </c>
    </row>
    <row r="258" spans="1:20" x14ac:dyDescent="0.35">
      <c r="A258" s="53"/>
      <c r="B258" s="56"/>
      <c r="C258" s="59"/>
      <c r="D258" s="65" t="str">
        <f t="shared" si="24"/>
        <v/>
      </c>
      <c r="E258" s="63" t="str">
        <f>IF(OR(C258="",A258=""),"",IF(A258&lt;Vbld!$G$7,IF(VALUE(RIGHT(T258,2))&lt;50,76,96),INDEX(EC!$C$2:$C$739,MATCH(C258,EC,0))))</f>
        <v/>
      </c>
      <c r="F258" s="32" t="str">
        <f t="shared" si="25"/>
        <v/>
      </c>
      <c r="G258" s="37"/>
      <c r="H258" s="37"/>
      <c r="I258" s="37"/>
      <c r="J258" s="35"/>
      <c r="K258" s="28"/>
      <c r="L258" s="28"/>
      <c r="M258" s="30"/>
      <c r="N258" s="39">
        <f t="shared" si="26"/>
        <v>0</v>
      </c>
      <c r="P258" s="4" t="str">
        <f t="shared" si="27"/>
        <v/>
      </c>
      <c r="Q258" s="4" t="str">
        <f t="shared" si="28"/>
        <v/>
      </c>
      <c r="R258" s="4" t="str">
        <f t="shared" si="30"/>
        <v>/</v>
      </c>
      <c r="S258" s="4" t="str">
        <f t="shared" si="31"/>
        <v/>
      </c>
      <c r="T258" s="4" t="str">
        <f t="shared" si="29"/>
        <v/>
      </c>
    </row>
    <row r="259" spans="1:20" x14ac:dyDescent="0.35">
      <c r="A259" s="53"/>
      <c r="B259" s="56"/>
      <c r="C259" s="59"/>
      <c r="D259" s="65" t="str">
        <f t="shared" si="24"/>
        <v/>
      </c>
      <c r="E259" s="63" t="str">
        <f>IF(OR(C259="",A259=""),"",IF(A259&lt;Vbld!$G$7,IF(VALUE(RIGHT(T259,2))&lt;50,76,96),INDEX(EC!$C$2:$C$739,MATCH(C259,EC,0))))</f>
        <v/>
      </c>
      <c r="F259" s="32" t="str">
        <f t="shared" si="25"/>
        <v/>
      </c>
      <c r="G259" s="37"/>
      <c r="H259" s="37"/>
      <c r="I259" s="37"/>
      <c r="J259" s="35"/>
      <c r="K259" s="28"/>
      <c r="L259" s="28"/>
      <c r="M259" s="30"/>
      <c r="N259" s="39">
        <f t="shared" si="26"/>
        <v>0</v>
      </c>
      <c r="P259" s="4" t="str">
        <f t="shared" si="27"/>
        <v/>
      </c>
      <c r="Q259" s="4" t="str">
        <f t="shared" si="28"/>
        <v/>
      </c>
      <c r="R259" s="4" t="str">
        <f t="shared" si="30"/>
        <v>/</v>
      </c>
      <c r="S259" s="4" t="str">
        <f t="shared" si="31"/>
        <v/>
      </c>
      <c r="T259" s="4" t="str">
        <f t="shared" si="29"/>
        <v/>
      </c>
    </row>
    <row r="260" spans="1:20" x14ac:dyDescent="0.35">
      <c r="A260" s="53"/>
      <c r="B260" s="56"/>
      <c r="C260" s="59"/>
      <c r="D260" s="65" t="str">
        <f t="shared" si="24"/>
        <v/>
      </c>
      <c r="E260" s="63" t="str">
        <f>IF(OR(C260="",A260=""),"",IF(A260&lt;Vbld!$G$7,IF(VALUE(RIGHT(T260,2))&lt;50,76,96),INDEX(EC!$C$2:$C$739,MATCH(C260,EC,0))))</f>
        <v/>
      </c>
      <c r="F260" s="32" t="str">
        <f t="shared" si="25"/>
        <v/>
      </c>
      <c r="G260" s="37"/>
      <c r="H260" s="37"/>
      <c r="I260" s="37"/>
      <c r="J260" s="35"/>
      <c r="K260" s="28"/>
      <c r="L260" s="28"/>
      <c r="M260" s="30"/>
      <c r="N260" s="39">
        <f t="shared" si="26"/>
        <v>0</v>
      </c>
      <c r="P260" s="4" t="str">
        <f t="shared" si="27"/>
        <v/>
      </c>
      <c r="Q260" s="4" t="str">
        <f t="shared" si="28"/>
        <v/>
      </c>
      <c r="R260" s="4" t="str">
        <f t="shared" si="30"/>
        <v>/</v>
      </c>
      <c r="S260" s="4" t="str">
        <f t="shared" si="31"/>
        <v/>
      </c>
      <c r="T260" s="4" t="str">
        <f t="shared" si="29"/>
        <v/>
      </c>
    </row>
    <row r="261" spans="1:20" x14ac:dyDescent="0.35">
      <c r="A261" s="53"/>
      <c r="B261" s="56"/>
      <c r="C261" s="59"/>
      <c r="D261" s="65" t="str">
        <f t="shared" ref="D261:D324" si="32">IF(OR(B261="",C261=""),"",IF(LEN(C261)=5,CONCATENATE(B261,"/",LEFT(C261,3),"-",RIGHT(C261,2)),CONCATENATE(B261,"/",LEFT(C261,3),"-",MID(C261,4,2),RIGHT(C261,3))))</f>
        <v/>
      </c>
      <c r="E261" s="63" t="str">
        <f>IF(OR(C261="",A261=""),"",IF(A261&lt;Vbld!$G$7,IF(VALUE(RIGHT(T261,2))&lt;50,76,96),INDEX(EC!$C$2:$C$739,MATCH(C261,EC,0))))</f>
        <v/>
      </c>
      <c r="F261" s="32" t="str">
        <f t="shared" ref="F261:F324" si="33">IF(C261="","",INDEX(OmEC,MATCH(C261,EC,0)))</f>
        <v/>
      </c>
      <c r="G261" s="37"/>
      <c r="H261" s="37"/>
      <c r="I261" s="37"/>
      <c r="J261" s="35"/>
      <c r="K261" s="28"/>
      <c r="L261" s="28"/>
      <c r="M261" s="30"/>
      <c r="N261" s="39">
        <f t="shared" ref="N261:N324" si="34">SUM(I261:M261)</f>
        <v>0</v>
      </c>
      <c r="P261" s="4" t="str">
        <f t="shared" ref="P261:P324" si="35">LEFT(C261,3)</f>
        <v/>
      </c>
      <c r="Q261" s="4" t="str">
        <f t="shared" ref="Q261:Q324" si="36">IF(C261="","",IF(VALUE(RIGHT(T261,2))&lt;50,"G","B"))</f>
        <v/>
      </c>
      <c r="R261" s="4" t="str">
        <f t="shared" si="30"/>
        <v>/</v>
      </c>
      <c r="S261" s="4" t="str">
        <f t="shared" si="31"/>
        <v/>
      </c>
      <c r="T261" s="4" t="str">
        <f t="shared" ref="T261:T324" si="37">LEFT(C261,5)</f>
        <v/>
      </c>
    </row>
    <row r="262" spans="1:20" x14ac:dyDescent="0.35">
      <c r="A262" s="53"/>
      <c r="B262" s="56"/>
      <c r="C262" s="59"/>
      <c r="D262" s="65" t="str">
        <f t="shared" si="32"/>
        <v/>
      </c>
      <c r="E262" s="63" t="str">
        <f>IF(OR(C262="",A262=""),"",IF(A262&lt;Vbld!$G$7,IF(VALUE(RIGHT(T262,2))&lt;50,76,96),INDEX(EC!$C$2:$C$739,MATCH(C262,EC,0))))</f>
        <v/>
      </c>
      <c r="F262" s="32" t="str">
        <f t="shared" si="33"/>
        <v/>
      </c>
      <c r="G262" s="37"/>
      <c r="H262" s="37"/>
      <c r="I262" s="37"/>
      <c r="J262" s="35"/>
      <c r="K262" s="28"/>
      <c r="L262" s="28"/>
      <c r="M262" s="30"/>
      <c r="N262" s="39">
        <f t="shared" si="34"/>
        <v>0</v>
      </c>
      <c r="P262" s="4" t="str">
        <f t="shared" si="35"/>
        <v/>
      </c>
      <c r="Q262" s="4" t="str">
        <f t="shared" si="36"/>
        <v/>
      </c>
      <c r="R262" s="4" t="str">
        <f t="shared" ref="R262:R325" si="38">CONCATENATE(D262,"/",A262)</f>
        <v>/</v>
      </c>
      <c r="S262" s="4" t="str">
        <f t="shared" ref="S262:S325" si="39">LEFT(B262,3)</f>
        <v/>
      </c>
      <c r="T262" s="4" t="str">
        <f t="shared" si="37"/>
        <v/>
      </c>
    </row>
    <row r="263" spans="1:20" x14ac:dyDescent="0.35">
      <c r="A263" s="53"/>
      <c r="B263" s="56"/>
      <c r="C263" s="59"/>
      <c r="D263" s="65" t="str">
        <f t="shared" si="32"/>
        <v/>
      </c>
      <c r="E263" s="63" t="str">
        <f>IF(OR(C263="",A263=""),"",IF(A263&lt;Vbld!$G$7,IF(VALUE(RIGHT(T263,2))&lt;50,76,96),INDEX(EC!$C$2:$C$739,MATCH(C263,EC,0))))</f>
        <v/>
      </c>
      <c r="F263" s="32" t="str">
        <f t="shared" si="33"/>
        <v/>
      </c>
      <c r="G263" s="37"/>
      <c r="H263" s="37"/>
      <c r="I263" s="37"/>
      <c r="J263" s="35"/>
      <c r="K263" s="28"/>
      <c r="L263" s="28"/>
      <c r="M263" s="30"/>
      <c r="N263" s="39">
        <f t="shared" si="34"/>
        <v>0</v>
      </c>
      <c r="P263" s="4" t="str">
        <f t="shared" si="35"/>
        <v/>
      </c>
      <c r="Q263" s="4" t="str">
        <f t="shared" si="36"/>
        <v/>
      </c>
      <c r="R263" s="4" t="str">
        <f t="shared" si="38"/>
        <v>/</v>
      </c>
      <c r="S263" s="4" t="str">
        <f t="shared" si="39"/>
        <v/>
      </c>
      <c r="T263" s="4" t="str">
        <f t="shared" si="37"/>
        <v/>
      </c>
    </row>
    <row r="264" spans="1:20" x14ac:dyDescent="0.35">
      <c r="A264" s="53"/>
      <c r="B264" s="56"/>
      <c r="C264" s="59"/>
      <c r="D264" s="65" t="str">
        <f t="shared" si="32"/>
        <v/>
      </c>
      <c r="E264" s="63" t="str">
        <f>IF(OR(C264="",A264=""),"",IF(A264&lt;Vbld!$G$7,IF(VALUE(RIGHT(T264,2))&lt;50,76,96),INDEX(EC!$C$2:$C$739,MATCH(C264,EC,0))))</f>
        <v/>
      </c>
      <c r="F264" s="32" t="str">
        <f t="shared" si="33"/>
        <v/>
      </c>
      <c r="G264" s="37"/>
      <c r="H264" s="37"/>
      <c r="I264" s="37"/>
      <c r="J264" s="35"/>
      <c r="K264" s="28"/>
      <c r="L264" s="28"/>
      <c r="M264" s="30"/>
      <c r="N264" s="39">
        <f t="shared" si="34"/>
        <v>0</v>
      </c>
      <c r="P264" s="4" t="str">
        <f t="shared" si="35"/>
        <v/>
      </c>
      <c r="Q264" s="4" t="str">
        <f t="shared" si="36"/>
        <v/>
      </c>
      <c r="R264" s="4" t="str">
        <f t="shared" si="38"/>
        <v>/</v>
      </c>
      <c r="S264" s="4" t="str">
        <f t="shared" si="39"/>
        <v/>
      </c>
      <c r="T264" s="4" t="str">
        <f t="shared" si="37"/>
        <v/>
      </c>
    </row>
    <row r="265" spans="1:20" x14ac:dyDescent="0.35">
      <c r="A265" s="53"/>
      <c r="B265" s="56"/>
      <c r="C265" s="59"/>
      <c r="D265" s="65" t="str">
        <f t="shared" si="32"/>
        <v/>
      </c>
      <c r="E265" s="63" t="str">
        <f>IF(OR(C265="",A265=""),"",IF(A265&lt;Vbld!$G$7,IF(VALUE(RIGHT(T265,2))&lt;50,76,96),INDEX(EC!$C$2:$C$739,MATCH(C265,EC,0))))</f>
        <v/>
      </c>
      <c r="F265" s="32" t="str">
        <f t="shared" si="33"/>
        <v/>
      </c>
      <c r="G265" s="37"/>
      <c r="H265" s="37"/>
      <c r="I265" s="37"/>
      <c r="J265" s="35"/>
      <c r="K265" s="28"/>
      <c r="L265" s="28"/>
      <c r="M265" s="30"/>
      <c r="N265" s="39">
        <f t="shared" si="34"/>
        <v>0</v>
      </c>
      <c r="P265" s="4" t="str">
        <f t="shared" si="35"/>
        <v/>
      </c>
      <c r="Q265" s="4" t="str">
        <f t="shared" si="36"/>
        <v/>
      </c>
      <c r="R265" s="4" t="str">
        <f t="shared" si="38"/>
        <v>/</v>
      </c>
      <c r="S265" s="4" t="str">
        <f t="shared" si="39"/>
        <v/>
      </c>
      <c r="T265" s="4" t="str">
        <f t="shared" si="37"/>
        <v/>
      </c>
    </row>
    <row r="266" spans="1:20" x14ac:dyDescent="0.35">
      <c r="A266" s="53"/>
      <c r="B266" s="56"/>
      <c r="C266" s="59"/>
      <c r="D266" s="65" t="str">
        <f t="shared" si="32"/>
        <v/>
      </c>
      <c r="E266" s="63" t="str">
        <f>IF(OR(C266="",A266=""),"",IF(A266&lt;Vbld!$G$7,IF(VALUE(RIGHT(T266,2))&lt;50,76,96),INDEX(EC!$C$2:$C$739,MATCH(C266,EC,0))))</f>
        <v/>
      </c>
      <c r="F266" s="32" t="str">
        <f t="shared" si="33"/>
        <v/>
      </c>
      <c r="G266" s="37"/>
      <c r="H266" s="37"/>
      <c r="I266" s="37"/>
      <c r="J266" s="35"/>
      <c r="K266" s="28"/>
      <c r="L266" s="28"/>
      <c r="M266" s="30"/>
      <c r="N266" s="39">
        <f t="shared" si="34"/>
        <v>0</v>
      </c>
      <c r="P266" s="4" t="str">
        <f t="shared" si="35"/>
        <v/>
      </c>
      <c r="Q266" s="4" t="str">
        <f t="shared" si="36"/>
        <v/>
      </c>
      <c r="R266" s="4" t="str">
        <f t="shared" si="38"/>
        <v>/</v>
      </c>
      <c r="S266" s="4" t="str">
        <f t="shared" si="39"/>
        <v/>
      </c>
      <c r="T266" s="4" t="str">
        <f t="shared" si="37"/>
        <v/>
      </c>
    </row>
    <row r="267" spans="1:20" x14ac:dyDescent="0.35">
      <c r="A267" s="53"/>
      <c r="B267" s="56"/>
      <c r="C267" s="59"/>
      <c r="D267" s="65" t="str">
        <f t="shared" si="32"/>
        <v/>
      </c>
      <c r="E267" s="63" t="str">
        <f>IF(OR(C267="",A267=""),"",IF(A267&lt;Vbld!$G$7,IF(VALUE(RIGHT(T267,2))&lt;50,76,96),INDEX(EC!$C$2:$C$739,MATCH(C267,EC,0))))</f>
        <v/>
      </c>
      <c r="F267" s="32" t="str">
        <f t="shared" si="33"/>
        <v/>
      </c>
      <c r="G267" s="37"/>
      <c r="H267" s="37"/>
      <c r="I267" s="37"/>
      <c r="J267" s="35"/>
      <c r="K267" s="28"/>
      <c r="L267" s="28"/>
      <c r="M267" s="30"/>
      <c r="N267" s="39">
        <f t="shared" si="34"/>
        <v>0</v>
      </c>
      <c r="P267" s="4" t="str">
        <f t="shared" si="35"/>
        <v/>
      </c>
      <c r="Q267" s="4" t="str">
        <f t="shared" si="36"/>
        <v/>
      </c>
      <c r="R267" s="4" t="str">
        <f t="shared" si="38"/>
        <v>/</v>
      </c>
      <c r="S267" s="4" t="str">
        <f t="shared" si="39"/>
        <v/>
      </c>
      <c r="T267" s="4" t="str">
        <f t="shared" si="37"/>
        <v/>
      </c>
    </row>
    <row r="268" spans="1:20" x14ac:dyDescent="0.35">
      <c r="A268" s="53"/>
      <c r="B268" s="56"/>
      <c r="C268" s="59"/>
      <c r="D268" s="65" t="str">
        <f t="shared" si="32"/>
        <v/>
      </c>
      <c r="E268" s="63" t="str">
        <f>IF(OR(C268="",A268=""),"",IF(A268&lt;Vbld!$G$7,IF(VALUE(RIGHT(T268,2))&lt;50,76,96),INDEX(EC!$C$2:$C$739,MATCH(C268,EC,0))))</f>
        <v/>
      </c>
      <c r="F268" s="32" t="str">
        <f t="shared" si="33"/>
        <v/>
      </c>
      <c r="G268" s="37"/>
      <c r="H268" s="37"/>
      <c r="I268" s="37"/>
      <c r="J268" s="35"/>
      <c r="K268" s="28"/>
      <c r="L268" s="28"/>
      <c r="M268" s="30"/>
      <c r="N268" s="39">
        <f t="shared" si="34"/>
        <v>0</v>
      </c>
      <c r="P268" s="4" t="str">
        <f t="shared" si="35"/>
        <v/>
      </c>
      <c r="Q268" s="4" t="str">
        <f t="shared" si="36"/>
        <v/>
      </c>
      <c r="R268" s="4" t="str">
        <f t="shared" si="38"/>
        <v>/</v>
      </c>
      <c r="S268" s="4" t="str">
        <f t="shared" si="39"/>
        <v/>
      </c>
      <c r="T268" s="4" t="str">
        <f t="shared" si="37"/>
        <v/>
      </c>
    </row>
    <row r="269" spans="1:20" x14ac:dyDescent="0.35">
      <c r="A269" s="53"/>
      <c r="B269" s="56"/>
      <c r="C269" s="59"/>
      <c r="D269" s="65" t="str">
        <f t="shared" si="32"/>
        <v/>
      </c>
      <c r="E269" s="63" t="str">
        <f>IF(OR(C269="",A269=""),"",IF(A269&lt;Vbld!$G$7,IF(VALUE(RIGHT(T269,2))&lt;50,76,96),INDEX(EC!$C$2:$C$739,MATCH(C269,EC,0))))</f>
        <v/>
      </c>
      <c r="F269" s="32" t="str">
        <f t="shared" si="33"/>
        <v/>
      </c>
      <c r="G269" s="37"/>
      <c r="H269" s="37"/>
      <c r="I269" s="37"/>
      <c r="J269" s="35"/>
      <c r="K269" s="28"/>
      <c r="L269" s="28"/>
      <c r="M269" s="30"/>
      <c r="N269" s="39">
        <f t="shared" si="34"/>
        <v>0</v>
      </c>
      <c r="P269" s="4" t="str">
        <f t="shared" si="35"/>
        <v/>
      </c>
      <c r="Q269" s="4" t="str">
        <f t="shared" si="36"/>
        <v/>
      </c>
      <c r="R269" s="4" t="str">
        <f t="shared" si="38"/>
        <v>/</v>
      </c>
      <c r="S269" s="4" t="str">
        <f t="shared" si="39"/>
        <v/>
      </c>
      <c r="T269" s="4" t="str">
        <f t="shared" si="37"/>
        <v/>
      </c>
    </row>
    <row r="270" spans="1:20" x14ac:dyDescent="0.35">
      <c r="A270" s="53"/>
      <c r="B270" s="56"/>
      <c r="C270" s="59"/>
      <c r="D270" s="65" t="str">
        <f t="shared" si="32"/>
        <v/>
      </c>
      <c r="E270" s="63" t="str">
        <f>IF(OR(C270="",A270=""),"",IF(A270&lt;Vbld!$G$7,IF(VALUE(RIGHT(T270,2))&lt;50,76,96),INDEX(EC!$C$2:$C$739,MATCH(C270,EC,0))))</f>
        <v/>
      </c>
      <c r="F270" s="32" t="str">
        <f t="shared" si="33"/>
        <v/>
      </c>
      <c r="G270" s="37"/>
      <c r="H270" s="37"/>
      <c r="I270" s="37"/>
      <c r="J270" s="35"/>
      <c r="K270" s="28"/>
      <c r="L270" s="28"/>
      <c r="M270" s="30"/>
      <c r="N270" s="39">
        <f t="shared" si="34"/>
        <v>0</v>
      </c>
      <c r="P270" s="4" t="str">
        <f t="shared" si="35"/>
        <v/>
      </c>
      <c r="Q270" s="4" t="str">
        <f t="shared" si="36"/>
        <v/>
      </c>
      <c r="R270" s="4" t="str">
        <f t="shared" si="38"/>
        <v>/</v>
      </c>
      <c r="S270" s="4" t="str">
        <f t="shared" si="39"/>
        <v/>
      </c>
      <c r="T270" s="4" t="str">
        <f t="shared" si="37"/>
        <v/>
      </c>
    </row>
    <row r="271" spans="1:20" x14ac:dyDescent="0.35">
      <c r="A271" s="53"/>
      <c r="B271" s="56"/>
      <c r="C271" s="59"/>
      <c r="D271" s="65" t="str">
        <f t="shared" si="32"/>
        <v/>
      </c>
      <c r="E271" s="63" t="str">
        <f>IF(OR(C271="",A271=""),"",IF(A271&lt;Vbld!$G$7,IF(VALUE(RIGHT(T271,2))&lt;50,76,96),INDEX(EC!$C$2:$C$739,MATCH(C271,EC,0))))</f>
        <v/>
      </c>
      <c r="F271" s="32" t="str">
        <f t="shared" si="33"/>
        <v/>
      </c>
      <c r="G271" s="37"/>
      <c r="H271" s="37"/>
      <c r="I271" s="37"/>
      <c r="J271" s="35"/>
      <c r="K271" s="28"/>
      <c r="L271" s="28"/>
      <c r="M271" s="30"/>
      <c r="N271" s="39">
        <f t="shared" si="34"/>
        <v>0</v>
      </c>
      <c r="P271" s="4" t="str">
        <f t="shared" si="35"/>
        <v/>
      </c>
      <c r="Q271" s="4" t="str">
        <f t="shared" si="36"/>
        <v/>
      </c>
      <c r="R271" s="4" t="str">
        <f t="shared" si="38"/>
        <v>/</v>
      </c>
      <c r="S271" s="4" t="str">
        <f t="shared" si="39"/>
        <v/>
      </c>
      <c r="T271" s="4" t="str">
        <f t="shared" si="37"/>
        <v/>
      </c>
    </row>
    <row r="272" spans="1:20" x14ac:dyDescent="0.35">
      <c r="A272" s="53"/>
      <c r="B272" s="56"/>
      <c r="C272" s="59"/>
      <c r="D272" s="65" t="str">
        <f t="shared" si="32"/>
        <v/>
      </c>
      <c r="E272" s="63" t="str">
        <f>IF(OR(C272="",A272=""),"",IF(A272&lt;Vbld!$G$7,IF(VALUE(RIGHT(T272,2))&lt;50,76,96),INDEX(EC!$C$2:$C$739,MATCH(C272,EC,0))))</f>
        <v/>
      </c>
      <c r="F272" s="32" t="str">
        <f t="shared" si="33"/>
        <v/>
      </c>
      <c r="G272" s="37"/>
      <c r="H272" s="37"/>
      <c r="I272" s="37"/>
      <c r="J272" s="35"/>
      <c r="K272" s="28"/>
      <c r="L272" s="28"/>
      <c r="M272" s="30"/>
      <c r="N272" s="39">
        <f t="shared" si="34"/>
        <v>0</v>
      </c>
      <c r="P272" s="4" t="str">
        <f t="shared" si="35"/>
        <v/>
      </c>
      <c r="Q272" s="4" t="str">
        <f t="shared" si="36"/>
        <v/>
      </c>
      <c r="R272" s="4" t="str">
        <f t="shared" si="38"/>
        <v>/</v>
      </c>
      <c r="S272" s="4" t="str">
        <f t="shared" si="39"/>
        <v/>
      </c>
      <c r="T272" s="4" t="str">
        <f t="shared" si="37"/>
        <v/>
      </c>
    </row>
    <row r="273" spans="1:20" x14ac:dyDescent="0.35">
      <c r="A273" s="53"/>
      <c r="B273" s="56"/>
      <c r="C273" s="59"/>
      <c r="D273" s="65" t="str">
        <f t="shared" si="32"/>
        <v/>
      </c>
      <c r="E273" s="63" t="str">
        <f>IF(OR(C273="",A273=""),"",IF(A273&lt;Vbld!$G$7,IF(VALUE(RIGHT(T273,2))&lt;50,76,96),INDEX(EC!$C$2:$C$739,MATCH(C273,EC,0))))</f>
        <v/>
      </c>
      <c r="F273" s="32" t="str">
        <f t="shared" si="33"/>
        <v/>
      </c>
      <c r="G273" s="37"/>
      <c r="H273" s="37"/>
      <c r="I273" s="37"/>
      <c r="J273" s="35"/>
      <c r="K273" s="28"/>
      <c r="L273" s="28"/>
      <c r="M273" s="30"/>
      <c r="N273" s="39">
        <f t="shared" si="34"/>
        <v>0</v>
      </c>
      <c r="P273" s="4" t="str">
        <f t="shared" si="35"/>
        <v/>
      </c>
      <c r="Q273" s="4" t="str">
        <f t="shared" si="36"/>
        <v/>
      </c>
      <c r="R273" s="4" t="str">
        <f t="shared" si="38"/>
        <v>/</v>
      </c>
      <c r="S273" s="4" t="str">
        <f t="shared" si="39"/>
        <v/>
      </c>
      <c r="T273" s="4" t="str">
        <f t="shared" si="37"/>
        <v/>
      </c>
    </row>
    <row r="274" spans="1:20" x14ac:dyDescent="0.35">
      <c r="A274" s="53"/>
      <c r="B274" s="56"/>
      <c r="C274" s="59"/>
      <c r="D274" s="65" t="str">
        <f t="shared" si="32"/>
        <v/>
      </c>
      <c r="E274" s="63" t="str">
        <f>IF(OR(C274="",A274=""),"",IF(A274&lt;Vbld!$G$7,IF(VALUE(RIGHT(T274,2))&lt;50,76,96),INDEX(EC!$C$2:$C$739,MATCH(C274,EC,0))))</f>
        <v/>
      </c>
      <c r="F274" s="32" t="str">
        <f t="shared" si="33"/>
        <v/>
      </c>
      <c r="G274" s="37"/>
      <c r="H274" s="37"/>
      <c r="I274" s="37"/>
      <c r="J274" s="35"/>
      <c r="K274" s="28"/>
      <c r="L274" s="28"/>
      <c r="M274" s="30"/>
      <c r="N274" s="39">
        <f t="shared" si="34"/>
        <v>0</v>
      </c>
      <c r="P274" s="4" t="str">
        <f t="shared" si="35"/>
        <v/>
      </c>
      <c r="Q274" s="4" t="str">
        <f t="shared" si="36"/>
        <v/>
      </c>
      <c r="R274" s="4" t="str">
        <f t="shared" si="38"/>
        <v>/</v>
      </c>
      <c r="S274" s="4" t="str">
        <f t="shared" si="39"/>
        <v/>
      </c>
      <c r="T274" s="4" t="str">
        <f t="shared" si="37"/>
        <v/>
      </c>
    </row>
    <row r="275" spans="1:20" x14ac:dyDescent="0.35">
      <c r="A275" s="53"/>
      <c r="B275" s="56"/>
      <c r="C275" s="59"/>
      <c r="D275" s="65" t="str">
        <f t="shared" si="32"/>
        <v/>
      </c>
      <c r="E275" s="63" t="str">
        <f>IF(OR(C275="",A275=""),"",IF(A275&lt;Vbld!$G$7,IF(VALUE(RIGHT(T275,2))&lt;50,76,96),INDEX(EC!$C$2:$C$739,MATCH(C275,EC,0))))</f>
        <v/>
      </c>
      <c r="F275" s="32" t="str">
        <f t="shared" si="33"/>
        <v/>
      </c>
      <c r="G275" s="37"/>
      <c r="H275" s="37"/>
      <c r="I275" s="37"/>
      <c r="J275" s="35"/>
      <c r="K275" s="28"/>
      <c r="L275" s="28"/>
      <c r="M275" s="30"/>
      <c r="N275" s="39">
        <f t="shared" si="34"/>
        <v>0</v>
      </c>
      <c r="P275" s="4" t="str">
        <f t="shared" si="35"/>
        <v/>
      </c>
      <c r="Q275" s="4" t="str">
        <f t="shared" si="36"/>
        <v/>
      </c>
      <c r="R275" s="4" t="str">
        <f t="shared" si="38"/>
        <v>/</v>
      </c>
      <c r="S275" s="4" t="str">
        <f t="shared" si="39"/>
        <v/>
      </c>
      <c r="T275" s="4" t="str">
        <f t="shared" si="37"/>
        <v/>
      </c>
    </row>
    <row r="276" spans="1:20" x14ac:dyDescent="0.35">
      <c r="A276" s="53"/>
      <c r="B276" s="56"/>
      <c r="C276" s="59"/>
      <c r="D276" s="65" t="str">
        <f t="shared" si="32"/>
        <v/>
      </c>
      <c r="E276" s="63" t="str">
        <f>IF(OR(C276="",A276=""),"",IF(A276&lt;Vbld!$G$7,IF(VALUE(RIGHT(T276,2))&lt;50,76,96),INDEX(EC!$C$2:$C$739,MATCH(C276,EC,0))))</f>
        <v/>
      </c>
      <c r="F276" s="32" t="str">
        <f t="shared" si="33"/>
        <v/>
      </c>
      <c r="G276" s="37"/>
      <c r="H276" s="37"/>
      <c r="I276" s="37"/>
      <c r="J276" s="35"/>
      <c r="K276" s="28"/>
      <c r="L276" s="28"/>
      <c r="M276" s="30"/>
      <c r="N276" s="39">
        <f t="shared" si="34"/>
        <v>0</v>
      </c>
      <c r="P276" s="4" t="str">
        <f t="shared" si="35"/>
        <v/>
      </c>
      <c r="Q276" s="4" t="str">
        <f t="shared" si="36"/>
        <v/>
      </c>
      <c r="R276" s="4" t="str">
        <f t="shared" si="38"/>
        <v>/</v>
      </c>
      <c r="S276" s="4" t="str">
        <f t="shared" si="39"/>
        <v/>
      </c>
      <c r="T276" s="4" t="str">
        <f t="shared" si="37"/>
        <v/>
      </c>
    </row>
    <row r="277" spans="1:20" x14ac:dyDescent="0.35">
      <c r="A277" s="53"/>
      <c r="B277" s="56"/>
      <c r="C277" s="59"/>
      <c r="D277" s="65" t="str">
        <f t="shared" si="32"/>
        <v/>
      </c>
      <c r="E277" s="63" t="str">
        <f>IF(OR(C277="",A277=""),"",IF(A277&lt;Vbld!$G$7,IF(VALUE(RIGHT(T277,2))&lt;50,76,96),INDEX(EC!$C$2:$C$739,MATCH(C277,EC,0))))</f>
        <v/>
      </c>
      <c r="F277" s="32" t="str">
        <f t="shared" si="33"/>
        <v/>
      </c>
      <c r="G277" s="37"/>
      <c r="H277" s="37"/>
      <c r="I277" s="37"/>
      <c r="J277" s="35"/>
      <c r="K277" s="28"/>
      <c r="L277" s="28"/>
      <c r="M277" s="30"/>
      <c r="N277" s="39">
        <f t="shared" si="34"/>
        <v>0</v>
      </c>
      <c r="P277" s="4" t="str">
        <f t="shared" si="35"/>
        <v/>
      </c>
      <c r="Q277" s="4" t="str">
        <f t="shared" si="36"/>
        <v/>
      </c>
      <c r="R277" s="4" t="str">
        <f t="shared" si="38"/>
        <v>/</v>
      </c>
      <c r="S277" s="4" t="str">
        <f t="shared" si="39"/>
        <v/>
      </c>
      <c r="T277" s="4" t="str">
        <f t="shared" si="37"/>
        <v/>
      </c>
    </row>
    <row r="278" spans="1:20" x14ac:dyDescent="0.35">
      <c r="A278" s="53"/>
      <c r="B278" s="56"/>
      <c r="C278" s="59"/>
      <c r="D278" s="65" t="str">
        <f t="shared" si="32"/>
        <v/>
      </c>
      <c r="E278" s="63" t="str">
        <f>IF(OR(C278="",A278=""),"",IF(A278&lt;Vbld!$G$7,IF(VALUE(RIGHT(T278,2))&lt;50,76,96),INDEX(EC!$C$2:$C$739,MATCH(C278,EC,0))))</f>
        <v/>
      </c>
      <c r="F278" s="32" t="str">
        <f t="shared" si="33"/>
        <v/>
      </c>
      <c r="G278" s="37"/>
      <c r="H278" s="37"/>
      <c r="I278" s="37"/>
      <c r="J278" s="35"/>
      <c r="K278" s="28"/>
      <c r="L278" s="28"/>
      <c r="M278" s="30"/>
      <c r="N278" s="39">
        <f t="shared" si="34"/>
        <v>0</v>
      </c>
      <c r="P278" s="4" t="str">
        <f t="shared" si="35"/>
        <v/>
      </c>
      <c r="Q278" s="4" t="str">
        <f t="shared" si="36"/>
        <v/>
      </c>
      <c r="R278" s="4" t="str">
        <f t="shared" si="38"/>
        <v>/</v>
      </c>
      <c r="S278" s="4" t="str">
        <f t="shared" si="39"/>
        <v/>
      </c>
      <c r="T278" s="4" t="str">
        <f t="shared" si="37"/>
        <v/>
      </c>
    </row>
    <row r="279" spans="1:20" x14ac:dyDescent="0.35">
      <c r="A279" s="53"/>
      <c r="B279" s="56"/>
      <c r="C279" s="59"/>
      <c r="D279" s="65" t="str">
        <f t="shared" si="32"/>
        <v/>
      </c>
      <c r="E279" s="63" t="str">
        <f>IF(OR(C279="",A279=""),"",IF(A279&lt;Vbld!$G$7,IF(VALUE(RIGHT(T279,2))&lt;50,76,96),INDEX(EC!$C$2:$C$739,MATCH(C279,EC,0))))</f>
        <v/>
      </c>
      <c r="F279" s="32" t="str">
        <f t="shared" si="33"/>
        <v/>
      </c>
      <c r="G279" s="37"/>
      <c r="H279" s="37"/>
      <c r="I279" s="37"/>
      <c r="J279" s="35"/>
      <c r="K279" s="28"/>
      <c r="L279" s="28"/>
      <c r="M279" s="30"/>
      <c r="N279" s="39">
        <f t="shared" si="34"/>
        <v>0</v>
      </c>
      <c r="P279" s="4" t="str">
        <f t="shared" si="35"/>
        <v/>
      </c>
      <c r="Q279" s="4" t="str">
        <f t="shared" si="36"/>
        <v/>
      </c>
      <c r="R279" s="4" t="str">
        <f t="shared" si="38"/>
        <v>/</v>
      </c>
      <c r="S279" s="4" t="str">
        <f t="shared" si="39"/>
        <v/>
      </c>
      <c r="T279" s="4" t="str">
        <f t="shared" si="37"/>
        <v/>
      </c>
    </row>
    <row r="280" spans="1:20" x14ac:dyDescent="0.35">
      <c r="A280" s="53"/>
      <c r="B280" s="56"/>
      <c r="C280" s="59"/>
      <c r="D280" s="65" t="str">
        <f t="shared" si="32"/>
        <v/>
      </c>
      <c r="E280" s="63" t="str">
        <f>IF(OR(C280="",A280=""),"",IF(A280&lt;Vbld!$G$7,IF(VALUE(RIGHT(T280,2))&lt;50,76,96),INDEX(EC!$C$2:$C$739,MATCH(C280,EC,0))))</f>
        <v/>
      </c>
      <c r="F280" s="32" t="str">
        <f t="shared" si="33"/>
        <v/>
      </c>
      <c r="G280" s="37"/>
      <c r="H280" s="37"/>
      <c r="I280" s="37"/>
      <c r="J280" s="35"/>
      <c r="K280" s="28"/>
      <c r="L280" s="28"/>
      <c r="M280" s="30"/>
      <c r="N280" s="39">
        <f t="shared" si="34"/>
        <v>0</v>
      </c>
      <c r="P280" s="4" t="str">
        <f t="shared" si="35"/>
        <v/>
      </c>
      <c r="Q280" s="4" t="str">
        <f t="shared" si="36"/>
        <v/>
      </c>
      <c r="R280" s="4" t="str">
        <f t="shared" si="38"/>
        <v>/</v>
      </c>
      <c r="S280" s="4" t="str">
        <f t="shared" si="39"/>
        <v/>
      </c>
      <c r="T280" s="4" t="str">
        <f t="shared" si="37"/>
        <v/>
      </c>
    </row>
    <row r="281" spans="1:20" x14ac:dyDescent="0.35">
      <c r="A281" s="53"/>
      <c r="B281" s="56"/>
      <c r="C281" s="59"/>
      <c r="D281" s="65" t="str">
        <f t="shared" si="32"/>
        <v/>
      </c>
      <c r="E281" s="63" t="str">
        <f>IF(OR(C281="",A281=""),"",IF(A281&lt;Vbld!$G$7,IF(VALUE(RIGHT(T281,2))&lt;50,76,96),INDEX(EC!$C$2:$C$739,MATCH(C281,EC,0))))</f>
        <v/>
      </c>
      <c r="F281" s="32" t="str">
        <f t="shared" si="33"/>
        <v/>
      </c>
      <c r="G281" s="37"/>
      <c r="H281" s="37"/>
      <c r="I281" s="37"/>
      <c r="J281" s="35"/>
      <c r="K281" s="28"/>
      <c r="L281" s="28"/>
      <c r="M281" s="30"/>
      <c r="N281" s="39">
        <f t="shared" si="34"/>
        <v>0</v>
      </c>
      <c r="P281" s="4" t="str">
        <f t="shared" si="35"/>
        <v/>
      </c>
      <c r="Q281" s="4" t="str">
        <f t="shared" si="36"/>
        <v/>
      </c>
      <c r="R281" s="4" t="str">
        <f t="shared" si="38"/>
        <v>/</v>
      </c>
      <c r="S281" s="4" t="str">
        <f t="shared" si="39"/>
        <v/>
      </c>
      <c r="T281" s="4" t="str">
        <f t="shared" si="37"/>
        <v/>
      </c>
    </row>
    <row r="282" spans="1:20" x14ac:dyDescent="0.35">
      <c r="A282" s="53"/>
      <c r="B282" s="56"/>
      <c r="C282" s="59"/>
      <c r="D282" s="65" t="str">
        <f t="shared" si="32"/>
        <v/>
      </c>
      <c r="E282" s="63" t="str">
        <f>IF(OR(C282="",A282=""),"",IF(A282&lt;Vbld!$G$7,IF(VALUE(RIGHT(T282,2))&lt;50,76,96),INDEX(EC!$C$2:$C$739,MATCH(C282,EC,0))))</f>
        <v/>
      </c>
      <c r="F282" s="32" t="str">
        <f t="shared" si="33"/>
        <v/>
      </c>
      <c r="G282" s="37"/>
      <c r="H282" s="37"/>
      <c r="I282" s="37"/>
      <c r="J282" s="35"/>
      <c r="K282" s="28"/>
      <c r="L282" s="28"/>
      <c r="M282" s="30"/>
      <c r="N282" s="39">
        <f t="shared" si="34"/>
        <v>0</v>
      </c>
      <c r="P282" s="4" t="str">
        <f t="shared" si="35"/>
        <v/>
      </c>
      <c r="Q282" s="4" t="str">
        <f t="shared" si="36"/>
        <v/>
      </c>
      <c r="R282" s="4" t="str">
        <f t="shared" si="38"/>
        <v>/</v>
      </c>
      <c r="S282" s="4" t="str">
        <f t="shared" si="39"/>
        <v/>
      </c>
      <c r="T282" s="4" t="str">
        <f t="shared" si="37"/>
        <v/>
      </c>
    </row>
    <row r="283" spans="1:20" x14ac:dyDescent="0.35">
      <c r="A283" s="53"/>
      <c r="B283" s="56"/>
      <c r="C283" s="59"/>
      <c r="D283" s="65" t="str">
        <f t="shared" si="32"/>
        <v/>
      </c>
      <c r="E283" s="63" t="str">
        <f>IF(OR(C283="",A283=""),"",IF(A283&lt;Vbld!$G$7,IF(VALUE(RIGHT(T283,2))&lt;50,76,96),INDEX(EC!$C$2:$C$739,MATCH(C283,EC,0))))</f>
        <v/>
      </c>
      <c r="F283" s="32" t="str">
        <f t="shared" si="33"/>
        <v/>
      </c>
      <c r="G283" s="37"/>
      <c r="H283" s="37"/>
      <c r="I283" s="37"/>
      <c r="J283" s="35"/>
      <c r="K283" s="28"/>
      <c r="L283" s="28"/>
      <c r="M283" s="30"/>
      <c r="N283" s="39">
        <f t="shared" si="34"/>
        <v>0</v>
      </c>
      <c r="P283" s="4" t="str">
        <f t="shared" si="35"/>
        <v/>
      </c>
      <c r="Q283" s="4" t="str">
        <f t="shared" si="36"/>
        <v/>
      </c>
      <c r="R283" s="4" t="str">
        <f t="shared" si="38"/>
        <v>/</v>
      </c>
      <c r="S283" s="4" t="str">
        <f t="shared" si="39"/>
        <v/>
      </c>
      <c r="T283" s="4" t="str">
        <f t="shared" si="37"/>
        <v/>
      </c>
    </row>
    <row r="284" spans="1:20" x14ac:dyDescent="0.35">
      <c r="A284" s="53"/>
      <c r="B284" s="56"/>
      <c r="C284" s="59"/>
      <c r="D284" s="65" t="str">
        <f t="shared" si="32"/>
        <v/>
      </c>
      <c r="E284" s="63" t="str">
        <f>IF(OR(C284="",A284=""),"",IF(A284&lt;Vbld!$G$7,IF(VALUE(RIGHT(T284,2))&lt;50,76,96),INDEX(EC!$C$2:$C$739,MATCH(C284,EC,0))))</f>
        <v/>
      </c>
      <c r="F284" s="32" t="str">
        <f t="shared" si="33"/>
        <v/>
      </c>
      <c r="G284" s="37"/>
      <c r="H284" s="37"/>
      <c r="I284" s="37"/>
      <c r="J284" s="35"/>
      <c r="K284" s="28"/>
      <c r="L284" s="28"/>
      <c r="M284" s="30"/>
      <c r="N284" s="39">
        <f t="shared" si="34"/>
        <v>0</v>
      </c>
      <c r="P284" s="4" t="str">
        <f t="shared" si="35"/>
        <v/>
      </c>
      <c r="Q284" s="4" t="str">
        <f t="shared" si="36"/>
        <v/>
      </c>
      <c r="R284" s="4" t="str">
        <f t="shared" si="38"/>
        <v>/</v>
      </c>
      <c r="S284" s="4" t="str">
        <f t="shared" si="39"/>
        <v/>
      </c>
      <c r="T284" s="4" t="str">
        <f t="shared" si="37"/>
        <v/>
      </c>
    </row>
    <row r="285" spans="1:20" x14ac:dyDescent="0.35">
      <c r="A285" s="53"/>
      <c r="B285" s="56"/>
      <c r="C285" s="59"/>
      <c r="D285" s="65" t="str">
        <f t="shared" si="32"/>
        <v/>
      </c>
      <c r="E285" s="63" t="str">
        <f>IF(OR(C285="",A285=""),"",IF(A285&lt;Vbld!$G$7,IF(VALUE(RIGHT(T285,2))&lt;50,76,96),INDEX(EC!$C$2:$C$739,MATCH(C285,EC,0))))</f>
        <v/>
      </c>
      <c r="F285" s="32" t="str">
        <f t="shared" si="33"/>
        <v/>
      </c>
      <c r="G285" s="37"/>
      <c r="H285" s="37"/>
      <c r="I285" s="37"/>
      <c r="J285" s="35"/>
      <c r="K285" s="28"/>
      <c r="L285" s="28"/>
      <c r="M285" s="30"/>
      <c r="N285" s="39">
        <f t="shared" si="34"/>
        <v>0</v>
      </c>
      <c r="P285" s="4" t="str">
        <f t="shared" si="35"/>
        <v/>
      </c>
      <c r="Q285" s="4" t="str">
        <f t="shared" si="36"/>
        <v/>
      </c>
      <c r="R285" s="4" t="str">
        <f t="shared" si="38"/>
        <v>/</v>
      </c>
      <c r="S285" s="4" t="str">
        <f t="shared" si="39"/>
        <v/>
      </c>
      <c r="T285" s="4" t="str">
        <f t="shared" si="37"/>
        <v/>
      </c>
    </row>
    <row r="286" spans="1:20" x14ac:dyDescent="0.35">
      <c r="A286" s="53"/>
      <c r="B286" s="56"/>
      <c r="C286" s="59"/>
      <c r="D286" s="65" t="str">
        <f t="shared" si="32"/>
        <v/>
      </c>
      <c r="E286" s="63" t="str">
        <f>IF(OR(C286="",A286=""),"",IF(A286&lt;Vbld!$G$7,IF(VALUE(RIGHT(T286,2))&lt;50,76,96),INDEX(EC!$C$2:$C$739,MATCH(C286,EC,0))))</f>
        <v/>
      </c>
      <c r="F286" s="32" t="str">
        <f t="shared" si="33"/>
        <v/>
      </c>
      <c r="G286" s="37"/>
      <c r="H286" s="37"/>
      <c r="I286" s="37"/>
      <c r="J286" s="35"/>
      <c r="K286" s="28"/>
      <c r="L286" s="28"/>
      <c r="M286" s="30"/>
      <c r="N286" s="39">
        <f t="shared" si="34"/>
        <v>0</v>
      </c>
      <c r="P286" s="4" t="str">
        <f t="shared" si="35"/>
        <v/>
      </c>
      <c r="Q286" s="4" t="str">
        <f t="shared" si="36"/>
        <v/>
      </c>
      <c r="R286" s="4" t="str">
        <f t="shared" si="38"/>
        <v>/</v>
      </c>
      <c r="S286" s="4" t="str">
        <f t="shared" si="39"/>
        <v/>
      </c>
      <c r="T286" s="4" t="str">
        <f t="shared" si="37"/>
        <v/>
      </c>
    </row>
    <row r="287" spans="1:20" x14ac:dyDescent="0.35">
      <c r="A287" s="53"/>
      <c r="B287" s="56"/>
      <c r="C287" s="59"/>
      <c r="D287" s="65" t="str">
        <f t="shared" si="32"/>
        <v/>
      </c>
      <c r="E287" s="63" t="str">
        <f>IF(OR(C287="",A287=""),"",IF(A287&lt;Vbld!$G$7,IF(VALUE(RIGHT(T287,2))&lt;50,76,96),INDEX(EC!$C$2:$C$739,MATCH(C287,EC,0))))</f>
        <v/>
      </c>
      <c r="F287" s="32" t="str">
        <f t="shared" si="33"/>
        <v/>
      </c>
      <c r="G287" s="37"/>
      <c r="H287" s="37"/>
      <c r="I287" s="37"/>
      <c r="J287" s="35"/>
      <c r="K287" s="28"/>
      <c r="L287" s="28"/>
      <c r="M287" s="30"/>
      <c r="N287" s="39">
        <f t="shared" si="34"/>
        <v>0</v>
      </c>
      <c r="P287" s="4" t="str">
        <f t="shared" si="35"/>
        <v/>
      </c>
      <c r="Q287" s="4" t="str">
        <f t="shared" si="36"/>
        <v/>
      </c>
      <c r="R287" s="4" t="str">
        <f t="shared" si="38"/>
        <v>/</v>
      </c>
      <c r="S287" s="4" t="str">
        <f t="shared" si="39"/>
        <v/>
      </c>
      <c r="T287" s="4" t="str">
        <f t="shared" si="37"/>
        <v/>
      </c>
    </row>
    <row r="288" spans="1:20" x14ac:dyDescent="0.35">
      <c r="A288" s="53"/>
      <c r="B288" s="56"/>
      <c r="C288" s="59"/>
      <c r="D288" s="65" t="str">
        <f t="shared" si="32"/>
        <v/>
      </c>
      <c r="E288" s="63" t="str">
        <f>IF(OR(C288="",A288=""),"",IF(A288&lt;Vbld!$G$7,IF(VALUE(RIGHT(T288,2))&lt;50,76,96),INDEX(EC!$C$2:$C$739,MATCH(C288,EC,0))))</f>
        <v/>
      </c>
      <c r="F288" s="32" t="str">
        <f t="shared" si="33"/>
        <v/>
      </c>
      <c r="G288" s="37"/>
      <c r="H288" s="37"/>
      <c r="I288" s="37"/>
      <c r="J288" s="35"/>
      <c r="K288" s="28"/>
      <c r="L288" s="28"/>
      <c r="M288" s="30"/>
      <c r="N288" s="39">
        <f t="shared" si="34"/>
        <v>0</v>
      </c>
      <c r="P288" s="4" t="str">
        <f t="shared" si="35"/>
        <v/>
      </c>
      <c r="Q288" s="4" t="str">
        <f t="shared" si="36"/>
        <v/>
      </c>
      <c r="R288" s="4" t="str">
        <f t="shared" si="38"/>
        <v>/</v>
      </c>
      <c r="S288" s="4" t="str">
        <f t="shared" si="39"/>
        <v/>
      </c>
      <c r="T288" s="4" t="str">
        <f t="shared" si="37"/>
        <v/>
      </c>
    </row>
    <row r="289" spans="1:20" x14ac:dyDescent="0.35">
      <c r="A289" s="53"/>
      <c r="B289" s="56"/>
      <c r="C289" s="59"/>
      <c r="D289" s="65" t="str">
        <f t="shared" si="32"/>
        <v/>
      </c>
      <c r="E289" s="63" t="str">
        <f>IF(OR(C289="",A289=""),"",IF(A289&lt;Vbld!$G$7,IF(VALUE(RIGHT(T289,2))&lt;50,76,96),INDEX(EC!$C$2:$C$739,MATCH(C289,EC,0))))</f>
        <v/>
      </c>
      <c r="F289" s="32" t="str">
        <f t="shared" si="33"/>
        <v/>
      </c>
      <c r="G289" s="37"/>
      <c r="H289" s="37"/>
      <c r="I289" s="37"/>
      <c r="J289" s="35"/>
      <c r="K289" s="28"/>
      <c r="L289" s="28"/>
      <c r="M289" s="30"/>
      <c r="N289" s="39">
        <f t="shared" si="34"/>
        <v>0</v>
      </c>
      <c r="P289" s="4" t="str">
        <f t="shared" si="35"/>
        <v/>
      </c>
      <c r="Q289" s="4" t="str">
        <f t="shared" si="36"/>
        <v/>
      </c>
      <c r="R289" s="4" t="str">
        <f t="shared" si="38"/>
        <v>/</v>
      </c>
      <c r="S289" s="4" t="str">
        <f t="shared" si="39"/>
        <v/>
      </c>
      <c r="T289" s="4" t="str">
        <f t="shared" si="37"/>
        <v/>
      </c>
    </row>
    <row r="290" spans="1:20" x14ac:dyDescent="0.35">
      <c r="A290" s="53"/>
      <c r="B290" s="56"/>
      <c r="C290" s="59"/>
      <c r="D290" s="65" t="str">
        <f t="shared" si="32"/>
        <v/>
      </c>
      <c r="E290" s="63" t="str">
        <f>IF(OR(C290="",A290=""),"",IF(A290&lt;Vbld!$G$7,IF(VALUE(RIGHT(T290,2))&lt;50,76,96),INDEX(EC!$C$2:$C$739,MATCH(C290,EC,0))))</f>
        <v/>
      </c>
      <c r="F290" s="32" t="str">
        <f t="shared" si="33"/>
        <v/>
      </c>
      <c r="G290" s="37"/>
      <c r="H290" s="37"/>
      <c r="I290" s="37"/>
      <c r="J290" s="35"/>
      <c r="K290" s="28"/>
      <c r="L290" s="28"/>
      <c r="M290" s="30"/>
      <c r="N290" s="39">
        <f t="shared" si="34"/>
        <v>0</v>
      </c>
      <c r="P290" s="4" t="str">
        <f t="shared" si="35"/>
        <v/>
      </c>
      <c r="Q290" s="4" t="str">
        <f t="shared" si="36"/>
        <v/>
      </c>
      <c r="R290" s="4" t="str">
        <f t="shared" si="38"/>
        <v>/</v>
      </c>
      <c r="S290" s="4" t="str">
        <f t="shared" si="39"/>
        <v/>
      </c>
      <c r="T290" s="4" t="str">
        <f t="shared" si="37"/>
        <v/>
      </c>
    </row>
    <row r="291" spans="1:20" x14ac:dyDescent="0.35">
      <c r="A291" s="53"/>
      <c r="B291" s="56"/>
      <c r="C291" s="59"/>
      <c r="D291" s="65" t="str">
        <f t="shared" si="32"/>
        <v/>
      </c>
      <c r="E291" s="63" t="str">
        <f>IF(OR(C291="",A291=""),"",IF(A291&lt;Vbld!$G$7,IF(VALUE(RIGHT(T291,2))&lt;50,76,96),INDEX(EC!$C$2:$C$739,MATCH(C291,EC,0))))</f>
        <v/>
      </c>
      <c r="F291" s="32" t="str">
        <f t="shared" si="33"/>
        <v/>
      </c>
      <c r="G291" s="37"/>
      <c r="H291" s="37"/>
      <c r="I291" s="37"/>
      <c r="J291" s="35"/>
      <c r="K291" s="28"/>
      <c r="L291" s="28"/>
      <c r="M291" s="30"/>
      <c r="N291" s="39">
        <f t="shared" si="34"/>
        <v>0</v>
      </c>
      <c r="P291" s="4" t="str">
        <f t="shared" si="35"/>
        <v/>
      </c>
      <c r="Q291" s="4" t="str">
        <f t="shared" si="36"/>
        <v/>
      </c>
      <c r="R291" s="4" t="str">
        <f t="shared" si="38"/>
        <v>/</v>
      </c>
      <c r="S291" s="4" t="str">
        <f t="shared" si="39"/>
        <v/>
      </c>
      <c r="T291" s="4" t="str">
        <f t="shared" si="37"/>
        <v/>
      </c>
    </row>
    <row r="292" spans="1:20" x14ac:dyDescent="0.35">
      <c r="A292" s="53"/>
      <c r="B292" s="56"/>
      <c r="C292" s="59"/>
      <c r="D292" s="65" t="str">
        <f t="shared" si="32"/>
        <v/>
      </c>
      <c r="E292" s="63" t="str">
        <f>IF(OR(C292="",A292=""),"",IF(A292&lt;Vbld!$G$7,IF(VALUE(RIGHT(T292,2))&lt;50,76,96),INDEX(EC!$C$2:$C$739,MATCH(C292,EC,0))))</f>
        <v/>
      </c>
      <c r="F292" s="32" t="str">
        <f t="shared" si="33"/>
        <v/>
      </c>
      <c r="G292" s="37"/>
      <c r="H292" s="37"/>
      <c r="I292" s="37"/>
      <c r="J292" s="35"/>
      <c r="K292" s="28"/>
      <c r="L292" s="28"/>
      <c r="M292" s="30"/>
      <c r="N292" s="39">
        <f t="shared" si="34"/>
        <v>0</v>
      </c>
      <c r="P292" s="4" t="str">
        <f t="shared" si="35"/>
        <v/>
      </c>
      <c r="Q292" s="4" t="str">
        <f t="shared" si="36"/>
        <v/>
      </c>
      <c r="R292" s="4" t="str">
        <f t="shared" si="38"/>
        <v>/</v>
      </c>
      <c r="S292" s="4" t="str">
        <f t="shared" si="39"/>
        <v/>
      </c>
      <c r="T292" s="4" t="str">
        <f t="shared" si="37"/>
        <v/>
      </c>
    </row>
    <row r="293" spans="1:20" x14ac:dyDescent="0.35">
      <c r="A293" s="53"/>
      <c r="B293" s="56"/>
      <c r="C293" s="59"/>
      <c r="D293" s="65" t="str">
        <f t="shared" si="32"/>
        <v/>
      </c>
      <c r="E293" s="63" t="str">
        <f>IF(OR(C293="",A293=""),"",IF(A293&lt;Vbld!$G$7,IF(VALUE(RIGHT(T293,2))&lt;50,76,96),INDEX(EC!$C$2:$C$739,MATCH(C293,EC,0))))</f>
        <v/>
      </c>
      <c r="F293" s="32" t="str">
        <f t="shared" si="33"/>
        <v/>
      </c>
      <c r="G293" s="37"/>
      <c r="H293" s="37"/>
      <c r="I293" s="37"/>
      <c r="J293" s="35"/>
      <c r="K293" s="28"/>
      <c r="L293" s="28"/>
      <c r="M293" s="30"/>
      <c r="N293" s="39">
        <f t="shared" si="34"/>
        <v>0</v>
      </c>
      <c r="P293" s="4" t="str">
        <f t="shared" si="35"/>
        <v/>
      </c>
      <c r="Q293" s="4" t="str">
        <f t="shared" si="36"/>
        <v/>
      </c>
      <c r="R293" s="4" t="str">
        <f t="shared" si="38"/>
        <v>/</v>
      </c>
      <c r="S293" s="4" t="str">
        <f t="shared" si="39"/>
        <v/>
      </c>
      <c r="T293" s="4" t="str">
        <f t="shared" si="37"/>
        <v/>
      </c>
    </row>
    <row r="294" spans="1:20" x14ac:dyDescent="0.35">
      <c r="A294" s="53"/>
      <c r="B294" s="56"/>
      <c r="C294" s="59"/>
      <c r="D294" s="65" t="str">
        <f t="shared" si="32"/>
        <v/>
      </c>
      <c r="E294" s="63" t="str">
        <f>IF(OR(C294="",A294=""),"",IF(A294&lt;Vbld!$G$7,IF(VALUE(RIGHT(T294,2))&lt;50,76,96),INDEX(EC!$C$2:$C$739,MATCH(C294,EC,0))))</f>
        <v/>
      </c>
      <c r="F294" s="32" t="str">
        <f t="shared" si="33"/>
        <v/>
      </c>
      <c r="G294" s="37"/>
      <c r="H294" s="37"/>
      <c r="I294" s="37"/>
      <c r="J294" s="35"/>
      <c r="K294" s="28"/>
      <c r="L294" s="28"/>
      <c r="M294" s="30"/>
      <c r="N294" s="39">
        <f t="shared" si="34"/>
        <v>0</v>
      </c>
      <c r="P294" s="4" t="str">
        <f t="shared" si="35"/>
        <v/>
      </c>
      <c r="Q294" s="4" t="str">
        <f t="shared" si="36"/>
        <v/>
      </c>
      <c r="R294" s="4" t="str">
        <f t="shared" si="38"/>
        <v>/</v>
      </c>
      <c r="S294" s="4" t="str">
        <f t="shared" si="39"/>
        <v/>
      </c>
      <c r="T294" s="4" t="str">
        <f t="shared" si="37"/>
        <v/>
      </c>
    </row>
    <row r="295" spans="1:20" x14ac:dyDescent="0.35">
      <c r="A295" s="53"/>
      <c r="B295" s="56"/>
      <c r="C295" s="59"/>
      <c r="D295" s="65" t="str">
        <f t="shared" si="32"/>
        <v/>
      </c>
      <c r="E295" s="63" t="str">
        <f>IF(OR(C295="",A295=""),"",IF(A295&lt;Vbld!$G$7,IF(VALUE(RIGHT(T295,2))&lt;50,76,96),INDEX(EC!$C$2:$C$739,MATCH(C295,EC,0))))</f>
        <v/>
      </c>
      <c r="F295" s="32" t="str">
        <f t="shared" si="33"/>
        <v/>
      </c>
      <c r="G295" s="37"/>
      <c r="H295" s="37"/>
      <c r="I295" s="37"/>
      <c r="J295" s="35"/>
      <c r="K295" s="28"/>
      <c r="L295" s="28"/>
      <c r="M295" s="30"/>
      <c r="N295" s="39">
        <f t="shared" si="34"/>
        <v>0</v>
      </c>
      <c r="P295" s="4" t="str">
        <f t="shared" si="35"/>
        <v/>
      </c>
      <c r="Q295" s="4" t="str">
        <f t="shared" si="36"/>
        <v/>
      </c>
      <c r="R295" s="4" t="str">
        <f t="shared" si="38"/>
        <v>/</v>
      </c>
      <c r="S295" s="4" t="str">
        <f t="shared" si="39"/>
        <v/>
      </c>
      <c r="T295" s="4" t="str">
        <f t="shared" si="37"/>
        <v/>
      </c>
    </row>
    <row r="296" spans="1:20" x14ac:dyDescent="0.35">
      <c r="A296" s="53"/>
      <c r="B296" s="56"/>
      <c r="C296" s="59"/>
      <c r="D296" s="65" t="str">
        <f t="shared" si="32"/>
        <v/>
      </c>
      <c r="E296" s="63" t="str">
        <f>IF(OR(C296="",A296=""),"",IF(A296&lt;Vbld!$G$7,IF(VALUE(RIGHT(T296,2))&lt;50,76,96),INDEX(EC!$C$2:$C$739,MATCH(C296,EC,0))))</f>
        <v/>
      </c>
      <c r="F296" s="32" t="str">
        <f t="shared" si="33"/>
        <v/>
      </c>
      <c r="G296" s="37"/>
      <c r="H296" s="37"/>
      <c r="I296" s="37"/>
      <c r="J296" s="35"/>
      <c r="K296" s="28"/>
      <c r="L296" s="28"/>
      <c r="M296" s="30"/>
      <c r="N296" s="39">
        <f t="shared" si="34"/>
        <v>0</v>
      </c>
      <c r="P296" s="4" t="str">
        <f t="shared" si="35"/>
        <v/>
      </c>
      <c r="Q296" s="4" t="str">
        <f t="shared" si="36"/>
        <v/>
      </c>
      <c r="R296" s="4" t="str">
        <f t="shared" si="38"/>
        <v>/</v>
      </c>
      <c r="S296" s="4" t="str">
        <f t="shared" si="39"/>
        <v/>
      </c>
      <c r="T296" s="4" t="str">
        <f t="shared" si="37"/>
        <v/>
      </c>
    </row>
    <row r="297" spans="1:20" x14ac:dyDescent="0.35">
      <c r="A297" s="53"/>
      <c r="B297" s="56"/>
      <c r="C297" s="59"/>
      <c r="D297" s="65" t="str">
        <f t="shared" si="32"/>
        <v/>
      </c>
      <c r="E297" s="63" t="str">
        <f>IF(OR(C297="",A297=""),"",IF(A297&lt;Vbld!$G$7,IF(VALUE(RIGHT(T297,2))&lt;50,76,96),INDEX(EC!$C$2:$C$739,MATCH(C297,EC,0))))</f>
        <v/>
      </c>
      <c r="F297" s="32" t="str">
        <f t="shared" si="33"/>
        <v/>
      </c>
      <c r="G297" s="37"/>
      <c r="H297" s="37"/>
      <c r="I297" s="37"/>
      <c r="J297" s="35"/>
      <c r="K297" s="28"/>
      <c r="L297" s="28"/>
      <c r="M297" s="30"/>
      <c r="N297" s="39">
        <f t="shared" si="34"/>
        <v>0</v>
      </c>
      <c r="P297" s="4" t="str">
        <f t="shared" si="35"/>
        <v/>
      </c>
      <c r="Q297" s="4" t="str">
        <f t="shared" si="36"/>
        <v/>
      </c>
      <c r="R297" s="4" t="str">
        <f t="shared" si="38"/>
        <v>/</v>
      </c>
      <c r="S297" s="4" t="str">
        <f t="shared" si="39"/>
        <v/>
      </c>
      <c r="T297" s="4" t="str">
        <f t="shared" si="37"/>
        <v/>
      </c>
    </row>
    <row r="298" spans="1:20" x14ac:dyDescent="0.35">
      <c r="A298" s="53"/>
      <c r="B298" s="56"/>
      <c r="C298" s="59"/>
      <c r="D298" s="65" t="str">
        <f t="shared" si="32"/>
        <v/>
      </c>
      <c r="E298" s="63" t="str">
        <f>IF(OR(C298="",A298=""),"",IF(A298&lt;Vbld!$G$7,IF(VALUE(RIGHT(T298,2))&lt;50,76,96),INDEX(EC!$C$2:$C$739,MATCH(C298,EC,0))))</f>
        <v/>
      </c>
      <c r="F298" s="32" t="str">
        <f t="shared" si="33"/>
        <v/>
      </c>
      <c r="G298" s="37"/>
      <c r="H298" s="37"/>
      <c r="I298" s="37"/>
      <c r="J298" s="35"/>
      <c r="K298" s="28"/>
      <c r="L298" s="28"/>
      <c r="M298" s="30"/>
      <c r="N298" s="39">
        <f t="shared" si="34"/>
        <v>0</v>
      </c>
      <c r="P298" s="4" t="str">
        <f t="shared" si="35"/>
        <v/>
      </c>
      <c r="Q298" s="4" t="str">
        <f t="shared" si="36"/>
        <v/>
      </c>
      <c r="R298" s="4" t="str">
        <f t="shared" si="38"/>
        <v>/</v>
      </c>
      <c r="S298" s="4" t="str">
        <f t="shared" si="39"/>
        <v/>
      </c>
      <c r="T298" s="4" t="str">
        <f t="shared" si="37"/>
        <v/>
      </c>
    </row>
    <row r="299" spans="1:20" x14ac:dyDescent="0.35">
      <c r="A299" s="53"/>
      <c r="B299" s="56"/>
      <c r="C299" s="59"/>
      <c r="D299" s="65" t="str">
        <f t="shared" si="32"/>
        <v/>
      </c>
      <c r="E299" s="63" t="str">
        <f>IF(OR(C299="",A299=""),"",IF(A299&lt;Vbld!$G$7,IF(VALUE(RIGHT(T299,2))&lt;50,76,96),INDEX(EC!$C$2:$C$739,MATCH(C299,EC,0))))</f>
        <v/>
      </c>
      <c r="F299" s="32" t="str">
        <f t="shared" si="33"/>
        <v/>
      </c>
      <c r="G299" s="37"/>
      <c r="H299" s="37"/>
      <c r="I299" s="37"/>
      <c r="J299" s="35"/>
      <c r="K299" s="28"/>
      <c r="L299" s="28"/>
      <c r="M299" s="30"/>
      <c r="N299" s="39">
        <f t="shared" si="34"/>
        <v>0</v>
      </c>
      <c r="P299" s="4" t="str">
        <f t="shared" si="35"/>
        <v/>
      </c>
      <c r="Q299" s="4" t="str">
        <f t="shared" si="36"/>
        <v/>
      </c>
      <c r="R299" s="4" t="str">
        <f t="shared" si="38"/>
        <v>/</v>
      </c>
      <c r="S299" s="4" t="str">
        <f t="shared" si="39"/>
        <v/>
      </c>
      <c r="T299" s="4" t="str">
        <f t="shared" si="37"/>
        <v/>
      </c>
    </row>
    <row r="300" spans="1:20" x14ac:dyDescent="0.35">
      <c r="A300" s="53"/>
      <c r="B300" s="56"/>
      <c r="C300" s="59"/>
      <c r="D300" s="65" t="str">
        <f t="shared" si="32"/>
        <v/>
      </c>
      <c r="E300" s="63" t="str">
        <f>IF(OR(C300="",A300=""),"",IF(A300&lt;Vbld!$G$7,IF(VALUE(RIGHT(T300,2))&lt;50,76,96),INDEX(EC!$C$2:$C$739,MATCH(C300,EC,0))))</f>
        <v/>
      </c>
      <c r="F300" s="32" t="str">
        <f t="shared" si="33"/>
        <v/>
      </c>
      <c r="G300" s="37"/>
      <c r="H300" s="37"/>
      <c r="I300" s="37"/>
      <c r="J300" s="35"/>
      <c r="K300" s="28"/>
      <c r="L300" s="28"/>
      <c r="M300" s="30"/>
      <c r="N300" s="39">
        <f t="shared" si="34"/>
        <v>0</v>
      </c>
      <c r="P300" s="4" t="str">
        <f t="shared" si="35"/>
        <v/>
      </c>
      <c r="Q300" s="4" t="str">
        <f t="shared" si="36"/>
        <v/>
      </c>
      <c r="R300" s="4" t="str">
        <f t="shared" si="38"/>
        <v>/</v>
      </c>
      <c r="S300" s="4" t="str">
        <f t="shared" si="39"/>
        <v/>
      </c>
      <c r="T300" s="4" t="str">
        <f t="shared" si="37"/>
        <v/>
      </c>
    </row>
    <row r="301" spans="1:20" x14ac:dyDescent="0.35">
      <c r="A301" s="53"/>
      <c r="B301" s="56"/>
      <c r="C301" s="59"/>
      <c r="D301" s="65" t="str">
        <f t="shared" si="32"/>
        <v/>
      </c>
      <c r="E301" s="63" t="str">
        <f>IF(OR(C301="",A301=""),"",IF(A301&lt;Vbld!$G$7,IF(VALUE(RIGHT(T301,2))&lt;50,76,96),INDEX(EC!$C$2:$C$739,MATCH(C301,EC,0))))</f>
        <v/>
      </c>
      <c r="F301" s="32" t="str">
        <f t="shared" si="33"/>
        <v/>
      </c>
      <c r="G301" s="37"/>
      <c r="H301" s="37"/>
      <c r="I301" s="37"/>
      <c r="J301" s="35"/>
      <c r="K301" s="28"/>
      <c r="L301" s="28"/>
      <c r="M301" s="30"/>
      <c r="N301" s="39">
        <f t="shared" si="34"/>
        <v>0</v>
      </c>
      <c r="P301" s="4" t="str">
        <f t="shared" si="35"/>
        <v/>
      </c>
      <c r="Q301" s="4" t="str">
        <f t="shared" si="36"/>
        <v/>
      </c>
      <c r="R301" s="4" t="str">
        <f t="shared" si="38"/>
        <v>/</v>
      </c>
      <c r="S301" s="4" t="str">
        <f t="shared" si="39"/>
        <v/>
      </c>
      <c r="T301" s="4" t="str">
        <f t="shared" si="37"/>
        <v/>
      </c>
    </row>
    <row r="302" spans="1:20" x14ac:dyDescent="0.35">
      <c r="A302" s="53"/>
      <c r="B302" s="56"/>
      <c r="C302" s="59"/>
      <c r="D302" s="65" t="str">
        <f t="shared" si="32"/>
        <v/>
      </c>
      <c r="E302" s="63" t="str">
        <f>IF(OR(C302="",A302=""),"",IF(A302&lt;Vbld!$G$7,IF(VALUE(RIGHT(T302,2))&lt;50,76,96),INDEX(EC!$C$2:$C$739,MATCH(C302,EC,0))))</f>
        <v/>
      </c>
      <c r="F302" s="32" t="str">
        <f t="shared" si="33"/>
        <v/>
      </c>
      <c r="G302" s="37"/>
      <c r="H302" s="37"/>
      <c r="I302" s="37"/>
      <c r="J302" s="35"/>
      <c r="K302" s="28"/>
      <c r="L302" s="28"/>
      <c r="M302" s="30"/>
      <c r="N302" s="39">
        <f t="shared" si="34"/>
        <v>0</v>
      </c>
      <c r="P302" s="4" t="str">
        <f t="shared" si="35"/>
        <v/>
      </c>
      <c r="Q302" s="4" t="str">
        <f t="shared" si="36"/>
        <v/>
      </c>
      <c r="R302" s="4" t="str">
        <f t="shared" si="38"/>
        <v>/</v>
      </c>
      <c r="S302" s="4" t="str">
        <f t="shared" si="39"/>
        <v/>
      </c>
      <c r="T302" s="4" t="str">
        <f t="shared" si="37"/>
        <v/>
      </c>
    </row>
    <row r="303" spans="1:20" x14ac:dyDescent="0.35">
      <c r="A303" s="53"/>
      <c r="B303" s="56"/>
      <c r="C303" s="59"/>
      <c r="D303" s="65" t="str">
        <f t="shared" si="32"/>
        <v/>
      </c>
      <c r="E303" s="63" t="str">
        <f>IF(OR(C303="",A303=""),"",IF(A303&lt;Vbld!$G$7,IF(VALUE(RIGHT(T303,2))&lt;50,76,96),INDEX(EC!$C$2:$C$739,MATCH(C303,EC,0))))</f>
        <v/>
      </c>
      <c r="F303" s="32" t="str">
        <f t="shared" si="33"/>
        <v/>
      </c>
      <c r="G303" s="37"/>
      <c r="H303" s="37"/>
      <c r="I303" s="37"/>
      <c r="J303" s="35"/>
      <c r="K303" s="28"/>
      <c r="L303" s="28"/>
      <c r="M303" s="30"/>
      <c r="N303" s="39">
        <f t="shared" si="34"/>
        <v>0</v>
      </c>
      <c r="P303" s="4" t="str">
        <f t="shared" si="35"/>
        <v/>
      </c>
      <c r="Q303" s="4" t="str">
        <f t="shared" si="36"/>
        <v/>
      </c>
      <c r="R303" s="4" t="str">
        <f t="shared" si="38"/>
        <v>/</v>
      </c>
      <c r="S303" s="4" t="str">
        <f t="shared" si="39"/>
        <v/>
      </c>
      <c r="T303" s="4" t="str">
        <f t="shared" si="37"/>
        <v/>
      </c>
    </row>
    <row r="304" spans="1:20" x14ac:dyDescent="0.35">
      <c r="A304" s="53"/>
      <c r="B304" s="56"/>
      <c r="C304" s="59"/>
      <c r="D304" s="65" t="str">
        <f t="shared" si="32"/>
        <v/>
      </c>
      <c r="E304" s="63" t="str">
        <f>IF(OR(C304="",A304=""),"",IF(A304&lt;Vbld!$G$7,IF(VALUE(RIGHT(T304,2))&lt;50,76,96),INDEX(EC!$C$2:$C$739,MATCH(C304,EC,0))))</f>
        <v/>
      </c>
      <c r="F304" s="32" t="str">
        <f t="shared" si="33"/>
        <v/>
      </c>
      <c r="G304" s="37"/>
      <c r="H304" s="37"/>
      <c r="I304" s="37"/>
      <c r="J304" s="35"/>
      <c r="K304" s="28"/>
      <c r="L304" s="28"/>
      <c r="M304" s="30"/>
      <c r="N304" s="39">
        <f t="shared" si="34"/>
        <v>0</v>
      </c>
      <c r="P304" s="4" t="str">
        <f t="shared" si="35"/>
        <v/>
      </c>
      <c r="Q304" s="4" t="str">
        <f t="shared" si="36"/>
        <v/>
      </c>
      <c r="R304" s="4" t="str">
        <f t="shared" si="38"/>
        <v>/</v>
      </c>
      <c r="S304" s="4" t="str">
        <f t="shared" si="39"/>
        <v/>
      </c>
      <c r="T304" s="4" t="str">
        <f t="shared" si="37"/>
        <v/>
      </c>
    </row>
    <row r="305" spans="1:20" x14ac:dyDescent="0.35">
      <c r="A305" s="53"/>
      <c r="B305" s="56"/>
      <c r="C305" s="59"/>
      <c r="D305" s="65" t="str">
        <f t="shared" si="32"/>
        <v/>
      </c>
      <c r="E305" s="63" t="str">
        <f>IF(OR(C305="",A305=""),"",IF(A305&lt;Vbld!$G$7,IF(VALUE(RIGHT(T305,2))&lt;50,76,96),INDEX(EC!$C$2:$C$739,MATCH(C305,EC,0))))</f>
        <v/>
      </c>
      <c r="F305" s="32" t="str">
        <f t="shared" si="33"/>
        <v/>
      </c>
      <c r="G305" s="37"/>
      <c r="H305" s="37"/>
      <c r="I305" s="37"/>
      <c r="J305" s="35"/>
      <c r="K305" s="28"/>
      <c r="L305" s="28"/>
      <c r="M305" s="30"/>
      <c r="N305" s="39">
        <f t="shared" si="34"/>
        <v>0</v>
      </c>
      <c r="P305" s="4" t="str">
        <f t="shared" si="35"/>
        <v/>
      </c>
      <c r="Q305" s="4" t="str">
        <f t="shared" si="36"/>
        <v/>
      </c>
      <c r="R305" s="4" t="str">
        <f t="shared" si="38"/>
        <v>/</v>
      </c>
      <c r="S305" s="4" t="str">
        <f t="shared" si="39"/>
        <v/>
      </c>
      <c r="T305" s="4" t="str">
        <f t="shared" si="37"/>
        <v/>
      </c>
    </row>
    <row r="306" spans="1:20" x14ac:dyDescent="0.35">
      <c r="A306" s="53"/>
      <c r="B306" s="56"/>
      <c r="C306" s="59"/>
      <c r="D306" s="65" t="str">
        <f t="shared" si="32"/>
        <v/>
      </c>
      <c r="E306" s="63" t="str">
        <f>IF(OR(C306="",A306=""),"",IF(A306&lt;Vbld!$G$7,IF(VALUE(RIGHT(T306,2))&lt;50,76,96),INDEX(EC!$C$2:$C$739,MATCH(C306,EC,0))))</f>
        <v/>
      </c>
      <c r="F306" s="32" t="str">
        <f t="shared" si="33"/>
        <v/>
      </c>
      <c r="G306" s="37"/>
      <c r="H306" s="37"/>
      <c r="I306" s="37"/>
      <c r="J306" s="35"/>
      <c r="K306" s="28"/>
      <c r="L306" s="28"/>
      <c r="M306" s="30"/>
      <c r="N306" s="39">
        <f t="shared" si="34"/>
        <v>0</v>
      </c>
      <c r="P306" s="4" t="str">
        <f t="shared" si="35"/>
        <v/>
      </c>
      <c r="Q306" s="4" t="str">
        <f t="shared" si="36"/>
        <v/>
      </c>
      <c r="R306" s="4" t="str">
        <f t="shared" si="38"/>
        <v>/</v>
      </c>
      <c r="S306" s="4" t="str">
        <f t="shared" si="39"/>
        <v/>
      </c>
      <c r="T306" s="4" t="str">
        <f t="shared" si="37"/>
        <v/>
      </c>
    </row>
    <row r="307" spans="1:20" x14ac:dyDescent="0.35">
      <c r="A307" s="53"/>
      <c r="B307" s="56"/>
      <c r="C307" s="59"/>
      <c r="D307" s="65" t="str">
        <f t="shared" si="32"/>
        <v/>
      </c>
      <c r="E307" s="63" t="str">
        <f>IF(OR(C307="",A307=""),"",IF(A307&lt;Vbld!$G$7,IF(VALUE(RIGHT(T307,2))&lt;50,76,96),INDEX(EC!$C$2:$C$739,MATCH(C307,EC,0))))</f>
        <v/>
      </c>
      <c r="F307" s="32" t="str">
        <f t="shared" si="33"/>
        <v/>
      </c>
      <c r="G307" s="37"/>
      <c r="H307" s="37"/>
      <c r="I307" s="37"/>
      <c r="J307" s="35"/>
      <c r="K307" s="28"/>
      <c r="L307" s="28"/>
      <c r="M307" s="30"/>
      <c r="N307" s="39">
        <f t="shared" si="34"/>
        <v>0</v>
      </c>
      <c r="P307" s="4" t="str">
        <f t="shared" si="35"/>
        <v/>
      </c>
      <c r="Q307" s="4" t="str">
        <f t="shared" si="36"/>
        <v/>
      </c>
      <c r="R307" s="4" t="str">
        <f t="shared" si="38"/>
        <v>/</v>
      </c>
      <c r="S307" s="4" t="str">
        <f t="shared" si="39"/>
        <v/>
      </c>
      <c r="T307" s="4" t="str">
        <f t="shared" si="37"/>
        <v/>
      </c>
    </row>
    <row r="308" spans="1:20" x14ac:dyDescent="0.35">
      <c r="A308" s="53"/>
      <c r="B308" s="56"/>
      <c r="C308" s="59"/>
      <c r="D308" s="65" t="str">
        <f t="shared" si="32"/>
        <v/>
      </c>
      <c r="E308" s="63" t="str">
        <f>IF(OR(C308="",A308=""),"",IF(A308&lt;Vbld!$G$7,IF(VALUE(RIGHT(T308,2))&lt;50,76,96),INDEX(EC!$C$2:$C$739,MATCH(C308,EC,0))))</f>
        <v/>
      </c>
      <c r="F308" s="32" t="str">
        <f t="shared" si="33"/>
        <v/>
      </c>
      <c r="G308" s="37"/>
      <c r="H308" s="37"/>
      <c r="I308" s="37"/>
      <c r="J308" s="35"/>
      <c r="K308" s="28"/>
      <c r="L308" s="28"/>
      <c r="M308" s="30"/>
      <c r="N308" s="39">
        <f t="shared" si="34"/>
        <v>0</v>
      </c>
      <c r="P308" s="4" t="str">
        <f t="shared" si="35"/>
        <v/>
      </c>
      <c r="Q308" s="4" t="str">
        <f t="shared" si="36"/>
        <v/>
      </c>
      <c r="R308" s="4" t="str">
        <f t="shared" si="38"/>
        <v>/</v>
      </c>
      <c r="S308" s="4" t="str">
        <f t="shared" si="39"/>
        <v/>
      </c>
      <c r="T308" s="4" t="str">
        <f t="shared" si="37"/>
        <v/>
      </c>
    </row>
    <row r="309" spans="1:20" x14ac:dyDescent="0.35">
      <c r="A309" s="53"/>
      <c r="B309" s="56"/>
      <c r="C309" s="59"/>
      <c r="D309" s="65" t="str">
        <f t="shared" si="32"/>
        <v/>
      </c>
      <c r="E309" s="63" t="str">
        <f>IF(OR(C309="",A309=""),"",IF(A309&lt;Vbld!$G$7,IF(VALUE(RIGHT(T309,2))&lt;50,76,96),INDEX(EC!$C$2:$C$739,MATCH(C309,EC,0))))</f>
        <v/>
      </c>
      <c r="F309" s="32" t="str">
        <f t="shared" si="33"/>
        <v/>
      </c>
      <c r="G309" s="37"/>
      <c r="H309" s="37"/>
      <c r="I309" s="37"/>
      <c r="J309" s="35"/>
      <c r="K309" s="28"/>
      <c r="L309" s="28"/>
      <c r="M309" s="30"/>
      <c r="N309" s="39">
        <f t="shared" si="34"/>
        <v>0</v>
      </c>
      <c r="P309" s="4" t="str">
        <f t="shared" si="35"/>
        <v/>
      </c>
      <c r="Q309" s="4" t="str">
        <f t="shared" si="36"/>
        <v/>
      </c>
      <c r="R309" s="4" t="str">
        <f t="shared" si="38"/>
        <v>/</v>
      </c>
      <c r="S309" s="4" t="str">
        <f t="shared" si="39"/>
        <v/>
      </c>
      <c r="T309" s="4" t="str">
        <f t="shared" si="37"/>
        <v/>
      </c>
    </row>
    <row r="310" spans="1:20" x14ac:dyDescent="0.35">
      <c r="A310" s="53"/>
      <c r="B310" s="56"/>
      <c r="C310" s="59"/>
      <c r="D310" s="65" t="str">
        <f t="shared" si="32"/>
        <v/>
      </c>
      <c r="E310" s="63" t="str">
        <f>IF(OR(C310="",A310=""),"",IF(A310&lt;Vbld!$G$7,IF(VALUE(RIGHT(T310,2))&lt;50,76,96),INDEX(EC!$C$2:$C$739,MATCH(C310,EC,0))))</f>
        <v/>
      </c>
      <c r="F310" s="32" t="str">
        <f t="shared" si="33"/>
        <v/>
      </c>
      <c r="G310" s="37"/>
      <c r="H310" s="37"/>
      <c r="I310" s="37"/>
      <c r="J310" s="35"/>
      <c r="K310" s="28"/>
      <c r="L310" s="28"/>
      <c r="M310" s="30"/>
      <c r="N310" s="39">
        <f t="shared" si="34"/>
        <v>0</v>
      </c>
      <c r="P310" s="4" t="str">
        <f t="shared" si="35"/>
        <v/>
      </c>
      <c r="Q310" s="4" t="str">
        <f t="shared" si="36"/>
        <v/>
      </c>
      <c r="R310" s="4" t="str">
        <f t="shared" si="38"/>
        <v>/</v>
      </c>
      <c r="S310" s="4" t="str">
        <f t="shared" si="39"/>
        <v/>
      </c>
      <c r="T310" s="4" t="str">
        <f t="shared" si="37"/>
        <v/>
      </c>
    </row>
    <row r="311" spans="1:20" x14ac:dyDescent="0.35">
      <c r="A311" s="53"/>
      <c r="B311" s="56"/>
      <c r="C311" s="59"/>
      <c r="D311" s="65" t="str">
        <f t="shared" si="32"/>
        <v/>
      </c>
      <c r="E311" s="63" t="str">
        <f>IF(OR(C311="",A311=""),"",IF(A311&lt;Vbld!$G$7,IF(VALUE(RIGHT(T311,2))&lt;50,76,96),INDEX(EC!$C$2:$C$739,MATCH(C311,EC,0))))</f>
        <v/>
      </c>
      <c r="F311" s="32" t="str">
        <f t="shared" si="33"/>
        <v/>
      </c>
      <c r="G311" s="37"/>
      <c r="H311" s="37"/>
      <c r="I311" s="37"/>
      <c r="J311" s="35"/>
      <c r="K311" s="28"/>
      <c r="L311" s="28"/>
      <c r="M311" s="30"/>
      <c r="N311" s="39">
        <f t="shared" si="34"/>
        <v>0</v>
      </c>
      <c r="P311" s="4" t="str">
        <f t="shared" si="35"/>
        <v/>
      </c>
      <c r="Q311" s="4" t="str">
        <f t="shared" si="36"/>
        <v/>
      </c>
      <c r="R311" s="4" t="str">
        <f t="shared" si="38"/>
        <v>/</v>
      </c>
      <c r="S311" s="4" t="str">
        <f t="shared" si="39"/>
        <v/>
      </c>
      <c r="T311" s="4" t="str">
        <f t="shared" si="37"/>
        <v/>
      </c>
    </row>
    <row r="312" spans="1:20" x14ac:dyDescent="0.35">
      <c r="A312" s="53"/>
      <c r="B312" s="56"/>
      <c r="C312" s="59"/>
      <c r="D312" s="65" t="str">
        <f t="shared" si="32"/>
        <v/>
      </c>
      <c r="E312" s="63" t="str">
        <f>IF(OR(C312="",A312=""),"",IF(A312&lt;Vbld!$G$7,IF(VALUE(RIGHT(T312,2))&lt;50,76,96),INDEX(EC!$C$2:$C$739,MATCH(C312,EC,0))))</f>
        <v/>
      </c>
      <c r="F312" s="32" t="str">
        <f t="shared" si="33"/>
        <v/>
      </c>
      <c r="G312" s="37"/>
      <c r="H312" s="37"/>
      <c r="I312" s="37"/>
      <c r="J312" s="35"/>
      <c r="K312" s="28"/>
      <c r="L312" s="28"/>
      <c r="M312" s="30"/>
      <c r="N312" s="39">
        <f t="shared" si="34"/>
        <v>0</v>
      </c>
      <c r="P312" s="4" t="str">
        <f t="shared" si="35"/>
        <v/>
      </c>
      <c r="Q312" s="4" t="str">
        <f t="shared" si="36"/>
        <v/>
      </c>
      <c r="R312" s="4" t="str">
        <f t="shared" si="38"/>
        <v>/</v>
      </c>
      <c r="S312" s="4" t="str">
        <f t="shared" si="39"/>
        <v/>
      </c>
      <c r="T312" s="4" t="str">
        <f t="shared" si="37"/>
        <v/>
      </c>
    </row>
    <row r="313" spans="1:20" x14ac:dyDescent="0.35">
      <c r="A313" s="53"/>
      <c r="B313" s="56"/>
      <c r="C313" s="59"/>
      <c r="D313" s="65" t="str">
        <f t="shared" si="32"/>
        <v/>
      </c>
      <c r="E313" s="63" t="str">
        <f>IF(OR(C313="",A313=""),"",IF(A313&lt;Vbld!$G$7,IF(VALUE(RIGHT(T313,2))&lt;50,76,96),INDEX(EC!$C$2:$C$739,MATCH(C313,EC,0))))</f>
        <v/>
      </c>
      <c r="F313" s="32" t="str">
        <f t="shared" si="33"/>
        <v/>
      </c>
      <c r="G313" s="37"/>
      <c r="H313" s="37"/>
      <c r="I313" s="37"/>
      <c r="J313" s="35"/>
      <c r="K313" s="28"/>
      <c r="L313" s="28"/>
      <c r="M313" s="30"/>
      <c r="N313" s="39">
        <f t="shared" si="34"/>
        <v>0</v>
      </c>
      <c r="P313" s="4" t="str">
        <f t="shared" si="35"/>
        <v/>
      </c>
      <c r="Q313" s="4" t="str">
        <f t="shared" si="36"/>
        <v/>
      </c>
      <c r="R313" s="4" t="str">
        <f t="shared" si="38"/>
        <v>/</v>
      </c>
      <c r="S313" s="4" t="str">
        <f t="shared" si="39"/>
        <v/>
      </c>
      <c r="T313" s="4" t="str">
        <f t="shared" si="37"/>
        <v/>
      </c>
    </row>
    <row r="314" spans="1:20" x14ac:dyDescent="0.35">
      <c r="A314" s="53"/>
      <c r="B314" s="56"/>
      <c r="C314" s="59"/>
      <c r="D314" s="65" t="str">
        <f t="shared" si="32"/>
        <v/>
      </c>
      <c r="E314" s="63" t="str">
        <f>IF(OR(C314="",A314=""),"",IF(A314&lt;Vbld!$G$7,IF(VALUE(RIGHT(T314,2))&lt;50,76,96),INDEX(EC!$C$2:$C$739,MATCH(C314,EC,0))))</f>
        <v/>
      </c>
      <c r="F314" s="32" t="str">
        <f t="shared" si="33"/>
        <v/>
      </c>
      <c r="G314" s="37"/>
      <c r="H314" s="37"/>
      <c r="I314" s="37"/>
      <c r="J314" s="35"/>
      <c r="K314" s="28"/>
      <c r="L314" s="28"/>
      <c r="M314" s="30"/>
      <c r="N314" s="39">
        <f t="shared" si="34"/>
        <v>0</v>
      </c>
      <c r="P314" s="4" t="str">
        <f t="shared" si="35"/>
        <v/>
      </c>
      <c r="Q314" s="4" t="str">
        <f t="shared" si="36"/>
        <v/>
      </c>
      <c r="R314" s="4" t="str">
        <f t="shared" si="38"/>
        <v>/</v>
      </c>
      <c r="S314" s="4" t="str">
        <f t="shared" si="39"/>
        <v/>
      </c>
      <c r="T314" s="4" t="str">
        <f t="shared" si="37"/>
        <v/>
      </c>
    </row>
    <row r="315" spans="1:20" x14ac:dyDescent="0.35">
      <c r="A315" s="53"/>
      <c r="B315" s="56"/>
      <c r="C315" s="59"/>
      <c r="D315" s="65" t="str">
        <f t="shared" si="32"/>
        <v/>
      </c>
      <c r="E315" s="63" t="str">
        <f>IF(OR(C315="",A315=""),"",IF(A315&lt;Vbld!$G$7,IF(VALUE(RIGHT(T315,2))&lt;50,76,96),INDEX(EC!$C$2:$C$739,MATCH(C315,EC,0))))</f>
        <v/>
      </c>
      <c r="F315" s="32" t="str">
        <f t="shared" si="33"/>
        <v/>
      </c>
      <c r="G315" s="37"/>
      <c r="H315" s="37"/>
      <c r="I315" s="37"/>
      <c r="J315" s="35"/>
      <c r="K315" s="28"/>
      <c r="L315" s="28"/>
      <c r="M315" s="30"/>
      <c r="N315" s="39">
        <f t="shared" si="34"/>
        <v>0</v>
      </c>
      <c r="P315" s="4" t="str">
        <f t="shared" si="35"/>
        <v/>
      </c>
      <c r="Q315" s="4" t="str">
        <f t="shared" si="36"/>
        <v/>
      </c>
      <c r="R315" s="4" t="str">
        <f t="shared" si="38"/>
        <v>/</v>
      </c>
      <c r="S315" s="4" t="str">
        <f t="shared" si="39"/>
        <v/>
      </c>
      <c r="T315" s="4" t="str">
        <f t="shared" si="37"/>
        <v/>
      </c>
    </row>
    <row r="316" spans="1:20" x14ac:dyDescent="0.35">
      <c r="A316" s="53"/>
      <c r="B316" s="56"/>
      <c r="C316" s="59"/>
      <c r="D316" s="65" t="str">
        <f t="shared" si="32"/>
        <v/>
      </c>
      <c r="E316" s="63" t="str">
        <f>IF(OR(C316="",A316=""),"",IF(A316&lt;Vbld!$G$7,IF(VALUE(RIGHT(T316,2))&lt;50,76,96),INDEX(EC!$C$2:$C$739,MATCH(C316,EC,0))))</f>
        <v/>
      </c>
      <c r="F316" s="32" t="str">
        <f t="shared" si="33"/>
        <v/>
      </c>
      <c r="G316" s="37"/>
      <c r="H316" s="37"/>
      <c r="I316" s="37"/>
      <c r="J316" s="35"/>
      <c r="K316" s="28"/>
      <c r="L316" s="28"/>
      <c r="M316" s="30"/>
      <c r="N316" s="39">
        <f t="shared" si="34"/>
        <v>0</v>
      </c>
      <c r="P316" s="4" t="str">
        <f t="shared" si="35"/>
        <v/>
      </c>
      <c r="Q316" s="4" t="str">
        <f t="shared" si="36"/>
        <v/>
      </c>
      <c r="R316" s="4" t="str">
        <f t="shared" si="38"/>
        <v>/</v>
      </c>
      <c r="S316" s="4" t="str">
        <f t="shared" si="39"/>
        <v/>
      </c>
      <c r="T316" s="4" t="str">
        <f t="shared" si="37"/>
        <v/>
      </c>
    </row>
    <row r="317" spans="1:20" x14ac:dyDescent="0.35">
      <c r="A317" s="53"/>
      <c r="B317" s="56"/>
      <c r="C317" s="59"/>
      <c r="D317" s="65" t="str">
        <f t="shared" si="32"/>
        <v/>
      </c>
      <c r="E317" s="63" t="str">
        <f>IF(OR(C317="",A317=""),"",IF(A317&lt;Vbld!$G$7,IF(VALUE(RIGHT(T317,2))&lt;50,76,96),INDEX(EC!$C$2:$C$739,MATCH(C317,EC,0))))</f>
        <v/>
      </c>
      <c r="F317" s="32" t="str">
        <f t="shared" si="33"/>
        <v/>
      </c>
      <c r="G317" s="37"/>
      <c r="H317" s="37"/>
      <c r="I317" s="37"/>
      <c r="J317" s="35"/>
      <c r="K317" s="28"/>
      <c r="L317" s="28"/>
      <c r="M317" s="30"/>
      <c r="N317" s="39">
        <f t="shared" si="34"/>
        <v>0</v>
      </c>
      <c r="P317" s="4" t="str">
        <f t="shared" si="35"/>
        <v/>
      </c>
      <c r="Q317" s="4" t="str">
        <f t="shared" si="36"/>
        <v/>
      </c>
      <c r="R317" s="4" t="str">
        <f t="shared" si="38"/>
        <v>/</v>
      </c>
      <c r="S317" s="4" t="str">
        <f t="shared" si="39"/>
        <v/>
      </c>
      <c r="T317" s="4" t="str">
        <f t="shared" si="37"/>
        <v/>
      </c>
    </row>
    <row r="318" spans="1:20" x14ac:dyDescent="0.35">
      <c r="A318" s="53"/>
      <c r="B318" s="56"/>
      <c r="C318" s="59"/>
      <c r="D318" s="65" t="str">
        <f t="shared" si="32"/>
        <v/>
      </c>
      <c r="E318" s="63" t="str">
        <f>IF(OR(C318="",A318=""),"",IF(A318&lt;Vbld!$G$7,IF(VALUE(RIGHT(T318,2))&lt;50,76,96),INDEX(EC!$C$2:$C$739,MATCH(C318,EC,0))))</f>
        <v/>
      </c>
      <c r="F318" s="32" t="str">
        <f t="shared" si="33"/>
        <v/>
      </c>
      <c r="G318" s="37"/>
      <c r="H318" s="37"/>
      <c r="I318" s="37"/>
      <c r="J318" s="35"/>
      <c r="K318" s="28"/>
      <c r="L318" s="28"/>
      <c r="M318" s="30"/>
      <c r="N318" s="39">
        <f t="shared" si="34"/>
        <v>0</v>
      </c>
      <c r="P318" s="4" t="str">
        <f t="shared" si="35"/>
        <v/>
      </c>
      <c r="Q318" s="4" t="str">
        <f t="shared" si="36"/>
        <v/>
      </c>
      <c r="R318" s="4" t="str">
        <f t="shared" si="38"/>
        <v>/</v>
      </c>
      <c r="S318" s="4" t="str">
        <f t="shared" si="39"/>
        <v/>
      </c>
      <c r="T318" s="4" t="str">
        <f t="shared" si="37"/>
        <v/>
      </c>
    </row>
    <row r="319" spans="1:20" x14ac:dyDescent="0.35">
      <c r="A319" s="53"/>
      <c r="B319" s="56"/>
      <c r="C319" s="59"/>
      <c r="D319" s="65" t="str">
        <f t="shared" si="32"/>
        <v/>
      </c>
      <c r="E319" s="63" t="str">
        <f>IF(OR(C319="",A319=""),"",IF(A319&lt;Vbld!$G$7,IF(VALUE(RIGHT(T319,2))&lt;50,76,96),INDEX(EC!$C$2:$C$739,MATCH(C319,EC,0))))</f>
        <v/>
      </c>
      <c r="F319" s="32" t="str">
        <f t="shared" si="33"/>
        <v/>
      </c>
      <c r="G319" s="37"/>
      <c r="H319" s="37"/>
      <c r="I319" s="37"/>
      <c r="J319" s="35"/>
      <c r="K319" s="28"/>
      <c r="L319" s="28"/>
      <c r="M319" s="30"/>
      <c r="N319" s="39">
        <f t="shared" si="34"/>
        <v>0</v>
      </c>
      <c r="P319" s="4" t="str">
        <f t="shared" si="35"/>
        <v/>
      </c>
      <c r="Q319" s="4" t="str">
        <f t="shared" si="36"/>
        <v/>
      </c>
      <c r="R319" s="4" t="str">
        <f t="shared" si="38"/>
        <v>/</v>
      </c>
      <c r="S319" s="4" t="str">
        <f t="shared" si="39"/>
        <v/>
      </c>
      <c r="T319" s="4" t="str">
        <f t="shared" si="37"/>
        <v/>
      </c>
    </row>
    <row r="320" spans="1:20" x14ac:dyDescent="0.35">
      <c r="A320" s="53"/>
      <c r="B320" s="56"/>
      <c r="C320" s="59"/>
      <c r="D320" s="65" t="str">
        <f t="shared" si="32"/>
        <v/>
      </c>
      <c r="E320" s="63" t="str">
        <f>IF(OR(C320="",A320=""),"",IF(A320&lt;Vbld!$G$7,IF(VALUE(RIGHT(T320,2))&lt;50,76,96),INDEX(EC!$C$2:$C$739,MATCH(C320,EC,0))))</f>
        <v/>
      </c>
      <c r="F320" s="32" t="str">
        <f t="shared" si="33"/>
        <v/>
      </c>
      <c r="G320" s="37"/>
      <c r="H320" s="37"/>
      <c r="I320" s="37"/>
      <c r="J320" s="35"/>
      <c r="K320" s="28"/>
      <c r="L320" s="28"/>
      <c r="M320" s="30"/>
      <c r="N320" s="39">
        <f t="shared" si="34"/>
        <v>0</v>
      </c>
      <c r="P320" s="4" t="str">
        <f t="shared" si="35"/>
        <v/>
      </c>
      <c r="Q320" s="4" t="str">
        <f t="shared" si="36"/>
        <v/>
      </c>
      <c r="R320" s="4" t="str">
        <f t="shared" si="38"/>
        <v>/</v>
      </c>
      <c r="S320" s="4" t="str">
        <f t="shared" si="39"/>
        <v/>
      </c>
      <c r="T320" s="4" t="str">
        <f t="shared" si="37"/>
        <v/>
      </c>
    </row>
    <row r="321" spans="1:20" x14ac:dyDescent="0.35">
      <c r="A321" s="53"/>
      <c r="B321" s="56"/>
      <c r="C321" s="59"/>
      <c r="D321" s="65" t="str">
        <f t="shared" si="32"/>
        <v/>
      </c>
      <c r="E321" s="63" t="str">
        <f>IF(OR(C321="",A321=""),"",IF(A321&lt;Vbld!$G$7,IF(VALUE(RIGHT(T321,2))&lt;50,76,96),INDEX(EC!$C$2:$C$739,MATCH(C321,EC,0))))</f>
        <v/>
      </c>
      <c r="F321" s="32" t="str">
        <f t="shared" si="33"/>
        <v/>
      </c>
      <c r="G321" s="37"/>
      <c r="H321" s="37"/>
      <c r="I321" s="37"/>
      <c r="J321" s="35"/>
      <c r="K321" s="28"/>
      <c r="L321" s="28"/>
      <c r="M321" s="30"/>
      <c r="N321" s="39">
        <f t="shared" si="34"/>
        <v>0</v>
      </c>
      <c r="P321" s="4" t="str">
        <f t="shared" si="35"/>
        <v/>
      </c>
      <c r="Q321" s="4" t="str">
        <f t="shared" si="36"/>
        <v/>
      </c>
      <c r="R321" s="4" t="str">
        <f t="shared" si="38"/>
        <v>/</v>
      </c>
      <c r="S321" s="4" t="str">
        <f t="shared" si="39"/>
        <v/>
      </c>
      <c r="T321" s="4" t="str">
        <f t="shared" si="37"/>
        <v/>
      </c>
    </row>
    <row r="322" spans="1:20" x14ac:dyDescent="0.35">
      <c r="A322" s="53"/>
      <c r="B322" s="56"/>
      <c r="C322" s="59"/>
      <c r="D322" s="65" t="str">
        <f t="shared" si="32"/>
        <v/>
      </c>
      <c r="E322" s="63" t="str">
        <f>IF(OR(C322="",A322=""),"",IF(A322&lt;Vbld!$G$7,IF(VALUE(RIGHT(T322,2))&lt;50,76,96),INDEX(EC!$C$2:$C$739,MATCH(C322,EC,0))))</f>
        <v/>
      </c>
      <c r="F322" s="32" t="str">
        <f t="shared" si="33"/>
        <v/>
      </c>
      <c r="G322" s="37"/>
      <c r="H322" s="37"/>
      <c r="I322" s="37"/>
      <c r="J322" s="35"/>
      <c r="K322" s="28"/>
      <c r="L322" s="28"/>
      <c r="M322" s="30"/>
      <c r="N322" s="39">
        <f t="shared" si="34"/>
        <v>0</v>
      </c>
      <c r="P322" s="4" t="str">
        <f t="shared" si="35"/>
        <v/>
      </c>
      <c r="Q322" s="4" t="str">
        <f t="shared" si="36"/>
        <v/>
      </c>
      <c r="R322" s="4" t="str">
        <f t="shared" si="38"/>
        <v>/</v>
      </c>
      <c r="S322" s="4" t="str">
        <f t="shared" si="39"/>
        <v/>
      </c>
      <c r="T322" s="4" t="str">
        <f t="shared" si="37"/>
        <v/>
      </c>
    </row>
    <row r="323" spans="1:20" x14ac:dyDescent="0.35">
      <c r="A323" s="53"/>
      <c r="B323" s="56"/>
      <c r="C323" s="59"/>
      <c r="D323" s="65" t="str">
        <f t="shared" si="32"/>
        <v/>
      </c>
      <c r="E323" s="63" t="str">
        <f>IF(OR(C323="",A323=""),"",IF(A323&lt;Vbld!$G$7,IF(VALUE(RIGHT(T323,2))&lt;50,76,96),INDEX(EC!$C$2:$C$739,MATCH(C323,EC,0))))</f>
        <v/>
      </c>
      <c r="F323" s="32" t="str">
        <f t="shared" si="33"/>
        <v/>
      </c>
      <c r="G323" s="37"/>
      <c r="H323" s="37"/>
      <c r="I323" s="37"/>
      <c r="J323" s="35"/>
      <c r="K323" s="28"/>
      <c r="L323" s="28"/>
      <c r="M323" s="30"/>
      <c r="N323" s="39">
        <f t="shared" si="34"/>
        <v>0</v>
      </c>
      <c r="P323" s="4" t="str">
        <f t="shared" si="35"/>
        <v/>
      </c>
      <c r="Q323" s="4" t="str">
        <f t="shared" si="36"/>
        <v/>
      </c>
      <c r="R323" s="4" t="str">
        <f t="shared" si="38"/>
        <v>/</v>
      </c>
      <c r="S323" s="4" t="str">
        <f t="shared" si="39"/>
        <v/>
      </c>
      <c r="T323" s="4" t="str">
        <f t="shared" si="37"/>
        <v/>
      </c>
    </row>
    <row r="324" spans="1:20" x14ac:dyDescent="0.35">
      <c r="A324" s="53"/>
      <c r="B324" s="56"/>
      <c r="C324" s="59"/>
      <c r="D324" s="65" t="str">
        <f t="shared" si="32"/>
        <v/>
      </c>
      <c r="E324" s="63" t="str">
        <f>IF(OR(C324="",A324=""),"",IF(A324&lt;Vbld!$G$7,IF(VALUE(RIGHT(T324,2))&lt;50,76,96),INDEX(EC!$C$2:$C$739,MATCH(C324,EC,0))))</f>
        <v/>
      </c>
      <c r="F324" s="32" t="str">
        <f t="shared" si="33"/>
        <v/>
      </c>
      <c r="G324" s="37"/>
      <c r="H324" s="37"/>
      <c r="I324" s="37"/>
      <c r="J324" s="35"/>
      <c r="K324" s="28"/>
      <c r="L324" s="28"/>
      <c r="M324" s="30"/>
      <c r="N324" s="39">
        <f t="shared" si="34"/>
        <v>0</v>
      </c>
      <c r="P324" s="4" t="str">
        <f t="shared" si="35"/>
        <v/>
      </c>
      <c r="Q324" s="4" t="str">
        <f t="shared" si="36"/>
        <v/>
      </c>
      <c r="R324" s="4" t="str">
        <f t="shared" si="38"/>
        <v>/</v>
      </c>
      <c r="S324" s="4" t="str">
        <f t="shared" si="39"/>
        <v/>
      </c>
      <c r="T324" s="4" t="str">
        <f t="shared" si="37"/>
        <v/>
      </c>
    </row>
    <row r="325" spans="1:20" x14ac:dyDescent="0.35">
      <c r="A325" s="53"/>
      <c r="B325" s="56"/>
      <c r="C325" s="59"/>
      <c r="D325" s="65" t="str">
        <f t="shared" ref="D325:D388" si="40">IF(OR(B325="",C325=""),"",IF(LEN(C325)=5,CONCATENATE(B325,"/",LEFT(C325,3),"-",RIGHT(C325,2)),CONCATENATE(B325,"/",LEFT(C325,3),"-",MID(C325,4,2),RIGHT(C325,3))))</f>
        <v/>
      </c>
      <c r="E325" s="63" t="str">
        <f>IF(OR(C325="",A325=""),"",IF(A325&lt;Vbld!$G$7,IF(VALUE(RIGHT(T325,2))&lt;50,76,96),INDEX(EC!$C$2:$C$739,MATCH(C325,EC,0))))</f>
        <v/>
      </c>
      <c r="F325" s="32" t="str">
        <f t="shared" ref="F325:F388" si="41">IF(C325="","",INDEX(OmEC,MATCH(C325,EC,0)))</f>
        <v/>
      </c>
      <c r="G325" s="37"/>
      <c r="H325" s="37"/>
      <c r="I325" s="37"/>
      <c r="J325" s="35"/>
      <c r="K325" s="28"/>
      <c r="L325" s="28"/>
      <c r="M325" s="30"/>
      <c r="N325" s="39">
        <f t="shared" ref="N325:N388" si="42">SUM(I325:M325)</f>
        <v>0</v>
      </c>
      <c r="P325" s="4" t="str">
        <f t="shared" ref="P325:P388" si="43">LEFT(C325,3)</f>
        <v/>
      </c>
      <c r="Q325" s="4" t="str">
        <f t="shared" ref="Q325:Q388" si="44">IF(C325="","",IF(VALUE(RIGHT(T325,2))&lt;50,"G","B"))</f>
        <v/>
      </c>
      <c r="R325" s="4" t="str">
        <f t="shared" si="38"/>
        <v>/</v>
      </c>
      <c r="S325" s="4" t="str">
        <f t="shared" si="39"/>
        <v/>
      </c>
      <c r="T325" s="4" t="str">
        <f t="shared" ref="T325:T388" si="45">LEFT(C325,5)</f>
        <v/>
      </c>
    </row>
    <row r="326" spans="1:20" x14ac:dyDescent="0.35">
      <c r="A326" s="53"/>
      <c r="B326" s="56"/>
      <c r="C326" s="59"/>
      <c r="D326" s="65" t="str">
        <f t="shared" si="40"/>
        <v/>
      </c>
      <c r="E326" s="63" t="str">
        <f>IF(OR(C326="",A326=""),"",IF(A326&lt;Vbld!$G$7,IF(VALUE(RIGHT(T326,2))&lt;50,76,96),INDEX(EC!$C$2:$C$739,MATCH(C326,EC,0))))</f>
        <v/>
      </c>
      <c r="F326" s="32" t="str">
        <f t="shared" si="41"/>
        <v/>
      </c>
      <c r="G326" s="37"/>
      <c r="H326" s="37"/>
      <c r="I326" s="37"/>
      <c r="J326" s="35"/>
      <c r="K326" s="28"/>
      <c r="L326" s="28"/>
      <c r="M326" s="30"/>
      <c r="N326" s="39">
        <f t="shared" si="42"/>
        <v>0</v>
      </c>
      <c r="P326" s="4" t="str">
        <f t="shared" si="43"/>
        <v/>
      </c>
      <c r="Q326" s="4" t="str">
        <f t="shared" si="44"/>
        <v/>
      </c>
      <c r="R326" s="4" t="str">
        <f t="shared" ref="R326:R389" si="46">CONCATENATE(D326,"/",A326)</f>
        <v>/</v>
      </c>
      <c r="S326" s="4" t="str">
        <f t="shared" ref="S326:S389" si="47">LEFT(B326,3)</f>
        <v/>
      </c>
      <c r="T326" s="4" t="str">
        <f t="shared" si="45"/>
        <v/>
      </c>
    </row>
    <row r="327" spans="1:20" x14ac:dyDescent="0.35">
      <c r="A327" s="53"/>
      <c r="B327" s="56"/>
      <c r="C327" s="59"/>
      <c r="D327" s="65" t="str">
        <f t="shared" si="40"/>
        <v/>
      </c>
      <c r="E327" s="63" t="str">
        <f>IF(OR(C327="",A327=""),"",IF(A327&lt;Vbld!$G$7,IF(VALUE(RIGHT(T327,2))&lt;50,76,96),INDEX(EC!$C$2:$C$739,MATCH(C327,EC,0))))</f>
        <v/>
      </c>
      <c r="F327" s="32" t="str">
        <f t="shared" si="41"/>
        <v/>
      </c>
      <c r="G327" s="37"/>
      <c r="H327" s="37"/>
      <c r="I327" s="37"/>
      <c r="J327" s="35"/>
      <c r="K327" s="28"/>
      <c r="L327" s="28"/>
      <c r="M327" s="30"/>
      <c r="N327" s="39">
        <f t="shared" si="42"/>
        <v>0</v>
      </c>
      <c r="P327" s="4" t="str">
        <f t="shared" si="43"/>
        <v/>
      </c>
      <c r="Q327" s="4" t="str">
        <f t="shared" si="44"/>
        <v/>
      </c>
      <c r="R327" s="4" t="str">
        <f t="shared" si="46"/>
        <v>/</v>
      </c>
      <c r="S327" s="4" t="str">
        <f t="shared" si="47"/>
        <v/>
      </c>
      <c r="T327" s="4" t="str">
        <f t="shared" si="45"/>
        <v/>
      </c>
    </row>
    <row r="328" spans="1:20" x14ac:dyDescent="0.35">
      <c r="A328" s="53"/>
      <c r="B328" s="56"/>
      <c r="C328" s="59"/>
      <c r="D328" s="65" t="str">
        <f t="shared" si="40"/>
        <v/>
      </c>
      <c r="E328" s="63" t="str">
        <f>IF(OR(C328="",A328=""),"",IF(A328&lt;Vbld!$G$7,IF(VALUE(RIGHT(T328,2))&lt;50,76,96),INDEX(EC!$C$2:$C$739,MATCH(C328,EC,0))))</f>
        <v/>
      </c>
      <c r="F328" s="32" t="str">
        <f t="shared" si="41"/>
        <v/>
      </c>
      <c r="G328" s="37"/>
      <c r="H328" s="37"/>
      <c r="I328" s="37"/>
      <c r="J328" s="35"/>
      <c r="K328" s="28"/>
      <c r="L328" s="28"/>
      <c r="M328" s="30"/>
      <c r="N328" s="39">
        <f t="shared" si="42"/>
        <v>0</v>
      </c>
      <c r="P328" s="4" t="str">
        <f t="shared" si="43"/>
        <v/>
      </c>
      <c r="Q328" s="4" t="str">
        <f t="shared" si="44"/>
        <v/>
      </c>
      <c r="R328" s="4" t="str">
        <f t="shared" si="46"/>
        <v>/</v>
      </c>
      <c r="S328" s="4" t="str">
        <f t="shared" si="47"/>
        <v/>
      </c>
      <c r="T328" s="4" t="str">
        <f t="shared" si="45"/>
        <v/>
      </c>
    </row>
    <row r="329" spans="1:20" x14ac:dyDescent="0.35">
      <c r="A329" s="53"/>
      <c r="B329" s="56"/>
      <c r="C329" s="59"/>
      <c r="D329" s="65" t="str">
        <f t="shared" si="40"/>
        <v/>
      </c>
      <c r="E329" s="63" t="str">
        <f>IF(OR(C329="",A329=""),"",IF(A329&lt;Vbld!$G$7,IF(VALUE(RIGHT(T329,2))&lt;50,76,96),INDEX(EC!$C$2:$C$739,MATCH(C329,EC,0))))</f>
        <v/>
      </c>
      <c r="F329" s="32" t="str">
        <f t="shared" si="41"/>
        <v/>
      </c>
      <c r="G329" s="37"/>
      <c r="H329" s="37"/>
      <c r="I329" s="37"/>
      <c r="J329" s="35"/>
      <c r="K329" s="28"/>
      <c r="L329" s="28"/>
      <c r="M329" s="30"/>
      <c r="N329" s="39">
        <f t="shared" si="42"/>
        <v>0</v>
      </c>
      <c r="P329" s="4" t="str">
        <f t="shared" si="43"/>
        <v/>
      </c>
      <c r="Q329" s="4" t="str">
        <f t="shared" si="44"/>
        <v/>
      </c>
      <c r="R329" s="4" t="str">
        <f t="shared" si="46"/>
        <v>/</v>
      </c>
      <c r="S329" s="4" t="str">
        <f t="shared" si="47"/>
        <v/>
      </c>
      <c r="T329" s="4" t="str">
        <f t="shared" si="45"/>
        <v/>
      </c>
    </row>
    <row r="330" spans="1:20" x14ac:dyDescent="0.35">
      <c r="A330" s="53"/>
      <c r="B330" s="56"/>
      <c r="C330" s="59"/>
      <c r="D330" s="65" t="str">
        <f t="shared" si="40"/>
        <v/>
      </c>
      <c r="E330" s="63" t="str">
        <f>IF(OR(C330="",A330=""),"",IF(A330&lt;Vbld!$G$7,IF(VALUE(RIGHT(T330,2))&lt;50,76,96),INDEX(EC!$C$2:$C$739,MATCH(C330,EC,0))))</f>
        <v/>
      </c>
      <c r="F330" s="32" t="str">
        <f t="shared" si="41"/>
        <v/>
      </c>
      <c r="G330" s="37"/>
      <c r="H330" s="37"/>
      <c r="I330" s="37"/>
      <c r="J330" s="35"/>
      <c r="K330" s="28"/>
      <c r="L330" s="28"/>
      <c r="M330" s="30"/>
      <c r="N330" s="39">
        <f t="shared" si="42"/>
        <v>0</v>
      </c>
      <c r="P330" s="4" t="str">
        <f t="shared" si="43"/>
        <v/>
      </c>
      <c r="Q330" s="4" t="str">
        <f t="shared" si="44"/>
        <v/>
      </c>
      <c r="R330" s="4" t="str">
        <f t="shared" si="46"/>
        <v>/</v>
      </c>
      <c r="S330" s="4" t="str">
        <f t="shared" si="47"/>
        <v/>
      </c>
      <c r="T330" s="4" t="str">
        <f t="shared" si="45"/>
        <v/>
      </c>
    </row>
    <row r="331" spans="1:20" x14ac:dyDescent="0.35">
      <c r="A331" s="53"/>
      <c r="B331" s="56"/>
      <c r="C331" s="59"/>
      <c r="D331" s="65" t="str">
        <f t="shared" si="40"/>
        <v/>
      </c>
      <c r="E331" s="63" t="str">
        <f>IF(OR(C331="",A331=""),"",IF(A331&lt;Vbld!$G$7,IF(VALUE(RIGHT(T331,2))&lt;50,76,96),INDEX(EC!$C$2:$C$739,MATCH(C331,EC,0))))</f>
        <v/>
      </c>
      <c r="F331" s="32" t="str">
        <f t="shared" si="41"/>
        <v/>
      </c>
      <c r="G331" s="37"/>
      <c r="H331" s="37"/>
      <c r="I331" s="37"/>
      <c r="J331" s="35"/>
      <c r="K331" s="28"/>
      <c r="L331" s="28"/>
      <c r="M331" s="30"/>
      <c r="N331" s="39">
        <f t="shared" si="42"/>
        <v>0</v>
      </c>
      <c r="P331" s="4" t="str">
        <f t="shared" si="43"/>
        <v/>
      </c>
      <c r="Q331" s="4" t="str">
        <f t="shared" si="44"/>
        <v/>
      </c>
      <c r="R331" s="4" t="str">
        <f t="shared" si="46"/>
        <v>/</v>
      </c>
      <c r="S331" s="4" t="str">
        <f t="shared" si="47"/>
        <v/>
      </c>
      <c r="T331" s="4" t="str">
        <f t="shared" si="45"/>
        <v/>
      </c>
    </row>
    <row r="332" spans="1:20" x14ac:dyDescent="0.35">
      <c r="A332" s="53"/>
      <c r="B332" s="56"/>
      <c r="C332" s="59"/>
      <c r="D332" s="65" t="str">
        <f t="shared" si="40"/>
        <v/>
      </c>
      <c r="E332" s="63" t="str">
        <f>IF(OR(C332="",A332=""),"",IF(A332&lt;Vbld!$G$7,IF(VALUE(RIGHT(T332,2))&lt;50,76,96),INDEX(EC!$C$2:$C$739,MATCH(C332,EC,0))))</f>
        <v/>
      </c>
      <c r="F332" s="32" t="str">
        <f t="shared" si="41"/>
        <v/>
      </c>
      <c r="G332" s="37"/>
      <c r="H332" s="37"/>
      <c r="I332" s="37"/>
      <c r="J332" s="35"/>
      <c r="K332" s="28"/>
      <c r="L332" s="28"/>
      <c r="M332" s="30"/>
      <c r="N332" s="39">
        <f t="shared" si="42"/>
        <v>0</v>
      </c>
      <c r="P332" s="4" t="str">
        <f t="shared" si="43"/>
        <v/>
      </c>
      <c r="Q332" s="4" t="str">
        <f t="shared" si="44"/>
        <v/>
      </c>
      <c r="R332" s="4" t="str">
        <f t="shared" si="46"/>
        <v>/</v>
      </c>
      <c r="S332" s="4" t="str">
        <f t="shared" si="47"/>
        <v/>
      </c>
      <c r="T332" s="4" t="str">
        <f t="shared" si="45"/>
        <v/>
      </c>
    </row>
    <row r="333" spans="1:20" x14ac:dyDescent="0.35">
      <c r="A333" s="53"/>
      <c r="B333" s="56"/>
      <c r="C333" s="59"/>
      <c r="D333" s="65" t="str">
        <f t="shared" si="40"/>
        <v/>
      </c>
      <c r="E333" s="63" t="str">
        <f>IF(OR(C333="",A333=""),"",IF(A333&lt;Vbld!$G$7,IF(VALUE(RIGHT(T333,2))&lt;50,76,96),INDEX(EC!$C$2:$C$739,MATCH(C333,EC,0))))</f>
        <v/>
      </c>
      <c r="F333" s="32" t="str">
        <f t="shared" si="41"/>
        <v/>
      </c>
      <c r="G333" s="37"/>
      <c r="H333" s="37"/>
      <c r="I333" s="37"/>
      <c r="J333" s="35"/>
      <c r="K333" s="28"/>
      <c r="L333" s="28"/>
      <c r="M333" s="30"/>
      <c r="N333" s="39">
        <f t="shared" si="42"/>
        <v>0</v>
      </c>
      <c r="P333" s="4" t="str">
        <f t="shared" si="43"/>
        <v/>
      </c>
      <c r="Q333" s="4" t="str">
        <f t="shared" si="44"/>
        <v/>
      </c>
      <c r="R333" s="4" t="str">
        <f t="shared" si="46"/>
        <v>/</v>
      </c>
      <c r="S333" s="4" t="str">
        <f t="shared" si="47"/>
        <v/>
      </c>
      <c r="T333" s="4" t="str">
        <f t="shared" si="45"/>
        <v/>
      </c>
    </row>
    <row r="334" spans="1:20" x14ac:dyDescent="0.35">
      <c r="A334" s="53"/>
      <c r="B334" s="56"/>
      <c r="C334" s="59"/>
      <c r="D334" s="65" t="str">
        <f t="shared" si="40"/>
        <v/>
      </c>
      <c r="E334" s="63" t="str">
        <f>IF(OR(C334="",A334=""),"",IF(A334&lt;Vbld!$G$7,IF(VALUE(RIGHT(T334,2))&lt;50,76,96),INDEX(EC!$C$2:$C$739,MATCH(C334,EC,0))))</f>
        <v/>
      </c>
      <c r="F334" s="32" t="str">
        <f t="shared" si="41"/>
        <v/>
      </c>
      <c r="G334" s="37"/>
      <c r="H334" s="37"/>
      <c r="I334" s="37"/>
      <c r="J334" s="35"/>
      <c r="K334" s="28"/>
      <c r="L334" s="28"/>
      <c r="M334" s="30"/>
      <c r="N334" s="39">
        <f t="shared" si="42"/>
        <v>0</v>
      </c>
      <c r="P334" s="4" t="str">
        <f t="shared" si="43"/>
        <v/>
      </c>
      <c r="Q334" s="4" t="str">
        <f t="shared" si="44"/>
        <v/>
      </c>
      <c r="R334" s="4" t="str">
        <f t="shared" si="46"/>
        <v>/</v>
      </c>
      <c r="S334" s="4" t="str">
        <f t="shared" si="47"/>
        <v/>
      </c>
      <c r="T334" s="4" t="str">
        <f t="shared" si="45"/>
        <v/>
      </c>
    </row>
    <row r="335" spans="1:20" x14ac:dyDescent="0.35">
      <c r="A335" s="53"/>
      <c r="B335" s="56"/>
      <c r="C335" s="59"/>
      <c r="D335" s="65" t="str">
        <f t="shared" si="40"/>
        <v/>
      </c>
      <c r="E335" s="63" t="str">
        <f>IF(OR(C335="",A335=""),"",IF(A335&lt;Vbld!$G$7,IF(VALUE(RIGHT(T335,2))&lt;50,76,96),INDEX(EC!$C$2:$C$739,MATCH(C335,EC,0))))</f>
        <v/>
      </c>
      <c r="F335" s="32" t="str">
        <f t="shared" si="41"/>
        <v/>
      </c>
      <c r="G335" s="37"/>
      <c r="H335" s="37"/>
      <c r="I335" s="37"/>
      <c r="J335" s="35"/>
      <c r="K335" s="28"/>
      <c r="L335" s="28"/>
      <c r="M335" s="30"/>
      <c r="N335" s="39">
        <f t="shared" si="42"/>
        <v>0</v>
      </c>
      <c r="P335" s="4" t="str">
        <f t="shared" si="43"/>
        <v/>
      </c>
      <c r="Q335" s="4" t="str">
        <f t="shared" si="44"/>
        <v/>
      </c>
      <c r="R335" s="4" t="str">
        <f t="shared" si="46"/>
        <v>/</v>
      </c>
      <c r="S335" s="4" t="str">
        <f t="shared" si="47"/>
        <v/>
      </c>
      <c r="T335" s="4" t="str">
        <f t="shared" si="45"/>
        <v/>
      </c>
    </row>
    <row r="336" spans="1:20" x14ac:dyDescent="0.35">
      <c r="A336" s="53"/>
      <c r="B336" s="56"/>
      <c r="C336" s="59"/>
      <c r="D336" s="65" t="str">
        <f t="shared" si="40"/>
        <v/>
      </c>
      <c r="E336" s="63" t="str">
        <f>IF(OR(C336="",A336=""),"",IF(A336&lt;Vbld!$G$7,IF(VALUE(RIGHT(T336,2))&lt;50,76,96),INDEX(EC!$C$2:$C$739,MATCH(C336,EC,0))))</f>
        <v/>
      </c>
      <c r="F336" s="32" t="str">
        <f t="shared" si="41"/>
        <v/>
      </c>
      <c r="G336" s="37"/>
      <c r="H336" s="37"/>
      <c r="I336" s="37"/>
      <c r="J336" s="35"/>
      <c r="K336" s="28"/>
      <c r="L336" s="28"/>
      <c r="M336" s="30"/>
      <c r="N336" s="39">
        <f t="shared" si="42"/>
        <v>0</v>
      </c>
      <c r="P336" s="4" t="str">
        <f t="shared" si="43"/>
        <v/>
      </c>
      <c r="Q336" s="4" t="str">
        <f t="shared" si="44"/>
        <v/>
      </c>
      <c r="R336" s="4" t="str">
        <f t="shared" si="46"/>
        <v>/</v>
      </c>
      <c r="S336" s="4" t="str">
        <f t="shared" si="47"/>
        <v/>
      </c>
      <c r="T336" s="4" t="str">
        <f t="shared" si="45"/>
        <v/>
      </c>
    </row>
    <row r="337" spans="1:20" x14ac:dyDescent="0.35">
      <c r="A337" s="53"/>
      <c r="B337" s="56"/>
      <c r="C337" s="59"/>
      <c r="D337" s="65" t="str">
        <f t="shared" si="40"/>
        <v/>
      </c>
      <c r="E337" s="63" t="str">
        <f>IF(OR(C337="",A337=""),"",IF(A337&lt;Vbld!$G$7,IF(VALUE(RIGHT(T337,2))&lt;50,76,96),INDEX(EC!$C$2:$C$739,MATCH(C337,EC,0))))</f>
        <v/>
      </c>
      <c r="F337" s="32" t="str">
        <f t="shared" si="41"/>
        <v/>
      </c>
      <c r="G337" s="37"/>
      <c r="H337" s="37"/>
      <c r="I337" s="37"/>
      <c r="J337" s="35"/>
      <c r="K337" s="28"/>
      <c r="L337" s="28"/>
      <c r="M337" s="30"/>
      <c r="N337" s="39">
        <f t="shared" si="42"/>
        <v>0</v>
      </c>
      <c r="P337" s="4" t="str">
        <f t="shared" si="43"/>
        <v/>
      </c>
      <c r="Q337" s="4" t="str">
        <f t="shared" si="44"/>
        <v/>
      </c>
      <c r="R337" s="4" t="str">
        <f t="shared" si="46"/>
        <v>/</v>
      </c>
      <c r="S337" s="4" t="str">
        <f t="shared" si="47"/>
        <v/>
      </c>
      <c r="T337" s="4" t="str">
        <f t="shared" si="45"/>
        <v/>
      </c>
    </row>
    <row r="338" spans="1:20" x14ac:dyDescent="0.35">
      <c r="A338" s="53"/>
      <c r="B338" s="56"/>
      <c r="C338" s="59"/>
      <c r="D338" s="65" t="str">
        <f t="shared" si="40"/>
        <v/>
      </c>
      <c r="E338" s="63" t="str">
        <f>IF(OR(C338="",A338=""),"",IF(A338&lt;Vbld!$G$7,IF(VALUE(RIGHT(T338,2))&lt;50,76,96),INDEX(EC!$C$2:$C$739,MATCH(C338,EC,0))))</f>
        <v/>
      </c>
      <c r="F338" s="32" t="str">
        <f t="shared" si="41"/>
        <v/>
      </c>
      <c r="G338" s="37"/>
      <c r="H338" s="37"/>
      <c r="I338" s="37"/>
      <c r="J338" s="35"/>
      <c r="K338" s="28"/>
      <c r="L338" s="28"/>
      <c r="M338" s="30"/>
      <c r="N338" s="39">
        <f t="shared" si="42"/>
        <v>0</v>
      </c>
      <c r="P338" s="4" t="str">
        <f t="shared" si="43"/>
        <v/>
      </c>
      <c r="Q338" s="4" t="str">
        <f t="shared" si="44"/>
        <v/>
      </c>
      <c r="R338" s="4" t="str">
        <f t="shared" si="46"/>
        <v>/</v>
      </c>
      <c r="S338" s="4" t="str">
        <f t="shared" si="47"/>
        <v/>
      </c>
      <c r="T338" s="4" t="str">
        <f t="shared" si="45"/>
        <v/>
      </c>
    </row>
    <row r="339" spans="1:20" x14ac:dyDescent="0.35">
      <c r="A339" s="53"/>
      <c r="B339" s="56"/>
      <c r="C339" s="59"/>
      <c r="D339" s="65" t="str">
        <f t="shared" si="40"/>
        <v/>
      </c>
      <c r="E339" s="63" t="str">
        <f>IF(OR(C339="",A339=""),"",IF(A339&lt;Vbld!$G$7,IF(VALUE(RIGHT(T339,2))&lt;50,76,96),INDEX(EC!$C$2:$C$739,MATCH(C339,EC,0))))</f>
        <v/>
      </c>
      <c r="F339" s="32" t="str">
        <f t="shared" si="41"/>
        <v/>
      </c>
      <c r="G339" s="37"/>
      <c r="H339" s="37"/>
      <c r="I339" s="37"/>
      <c r="J339" s="35"/>
      <c r="K339" s="28"/>
      <c r="L339" s="28"/>
      <c r="M339" s="30"/>
      <c r="N339" s="39">
        <f t="shared" si="42"/>
        <v>0</v>
      </c>
      <c r="P339" s="4" t="str">
        <f t="shared" si="43"/>
        <v/>
      </c>
      <c r="Q339" s="4" t="str">
        <f t="shared" si="44"/>
        <v/>
      </c>
      <c r="R339" s="4" t="str">
        <f t="shared" si="46"/>
        <v>/</v>
      </c>
      <c r="S339" s="4" t="str">
        <f t="shared" si="47"/>
        <v/>
      </c>
      <c r="T339" s="4" t="str">
        <f t="shared" si="45"/>
        <v/>
      </c>
    </row>
    <row r="340" spans="1:20" x14ac:dyDescent="0.35">
      <c r="A340" s="53"/>
      <c r="B340" s="56"/>
      <c r="C340" s="59"/>
      <c r="D340" s="65" t="str">
        <f t="shared" si="40"/>
        <v/>
      </c>
      <c r="E340" s="63" t="str">
        <f>IF(OR(C340="",A340=""),"",IF(A340&lt;Vbld!$G$7,IF(VALUE(RIGHT(T340,2))&lt;50,76,96),INDEX(EC!$C$2:$C$739,MATCH(C340,EC,0))))</f>
        <v/>
      </c>
      <c r="F340" s="32" t="str">
        <f t="shared" si="41"/>
        <v/>
      </c>
      <c r="G340" s="37"/>
      <c r="H340" s="37"/>
      <c r="I340" s="37"/>
      <c r="J340" s="35"/>
      <c r="K340" s="28"/>
      <c r="L340" s="28"/>
      <c r="M340" s="30"/>
      <c r="N340" s="39">
        <f t="shared" si="42"/>
        <v>0</v>
      </c>
      <c r="P340" s="4" t="str">
        <f t="shared" si="43"/>
        <v/>
      </c>
      <c r="Q340" s="4" t="str">
        <f t="shared" si="44"/>
        <v/>
      </c>
      <c r="R340" s="4" t="str">
        <f t="shared" si="46"/>
        <v>/</v>
      </c>
      <c r="S340" s="4" t="str">
        <f t="shared" si="47"/>
        <v/>
      </c>
      <c r="T340" s="4" t="str">
        <f t="shared" si="45"/>
        <v/>
      </c>
    </row>
    <row r="341" spans="1:20" x14ac:dyDescent="0.35">
      <c r="A341" s="53"/>
      <c r="B341" s="56"/>
      <c r="C341" s="59"/>
      <c r="D341" s="65" t="str">
        <f t="shared" si="40"/>
        <v/>
      </c>
      <c r="E341" s="63" t="str">
        <f>IF(OR(C341="",A341=""),"",IF(A341&lt;Vbld!$G$7,IF(VALUE(RIGHT(T341,2))&lt;50,76,96),INDEX(EC!$C$2:$C$739,MATCH(C341,EC,0))))</f>
        <v/>
      </c>
      <c r="F341" s="32" t="str">
        <f t="shared" si="41"/>
        <v/>
      </c>
      <c r="G341" s="37"/>
      <c r="H341" s="37"/>
      <c r="I341" s="37"/>
      <c r="J341" s="35"/>
      <c r="K341" s="28"/>
      <c r="L341" s="28"/>
      <c r="M341" s="30"/>
      <c r="N341" s="39">
        <f t="shared" si="42"/>
        <v>0</v>
      </c>
      <c r="P341" s="4" t="str">
        <f t="shared" si="43"/>
        <v/>
      </c>
      <c r="Q341" s="4" t="str">
        <f t="shared" si="44"/>
        <v/>
      </c>
      <c r="R341" s="4" t="str">
        <f t="shared" si="46"/>
        <v>/</v>
      </c>
      <c r="S341" s="4" t="str">
        <f t="shared" si="47"/>
        <v/>
      </c>
      <c r="T341" s="4" t="str">
        <f t="shared" si="45"/>
        <v/>
      </c>
    </row>
    <row r="342" spans="1:20" x14ac:dyDescent="0.35">
      <c r="A342" s="53"/>
      <c r="B342" s="56"/>
      <c r="C342" s="59"/>
      <c r="D342" s="65" t="str">
        <f t="shared" si="40"/>
        <v/>
      </c>
      <c r="E342" s="63" t="str">
        <f>IF(OR(C342="",A342=""),"",IF(A342&lt;Vbld!$G$7,IF(VALUE(RIGHT(T342,2))&lt;50,76,96),INDEX(EC!$C$2:$C$739,MATCH(C342,EC,0))))</f>
        <v/>
      </c>
      <c r="F342" s="32" t="str">
        <f t="shared" si="41"/>
        <v/>
      </c>
      <c r="G342" s="37"/>
      <c r="H342" s="37"/>
      <c r="I342" s="37"/>
      <c r="J342" s="35"/>
      <c r="K342" s="28"/>
      <c r="L342" s="28"/>
      <c r="M342" s="30"/>
      <c r="N342" s="39">
        <f t="shared" si="42"/>
        <v>0</v>
      </c>
      <c r="P342" s="4" t="str">
        <f t="shared" si="43"/>
        <v/>
      </c>
      <c r="Q342" s="4" t="str">
        <f t="shared" si="44"/>
        <v/>
      </c>
      <c r="R342" s="4" t="str">
        <f t="shared" si="46"/>
        <v>/</v>
      </c>
      <c r="S342" s="4" t="str">
        <f t="shared" si="47"/>
        <v/>
      </c>
      <c r="T342" s="4" t="str">
        <f t="shared" si="45"/>
        <v/>
      </c>
    </row>
    <row r="343" spans="1:20" x14ac:dyDescent="0.35">
      <c r="A343" s="53"/>
      <c r="B343" s="56"/>
      <c r="C343" s="59"/>
      <c r="D343" s="65" t="str">
        <f t="shared" si="40"/>
        <v/>
      </c>
      <c r="E343" s="63" t="str">
        <f>IF(OR(C343="",A343=""),"",IF(A343&lt;Vbld!$G$7,IF(VALUE(RIGHT(T343,2))&lt;50,76,96),INDEX(EC!$C$2:$C$739,MATCH(C343,EC,0))))</f>
        <v/>
      </c>
      <c r="F343" s="32" t="str">
        <f t="shared" si="41"/>
        <v/>
      </c>
      <c r="G343" s="37"/>
      <c r="H343" s="37"/>
      <c r="I343" s="37"/>
      <c r="J343" s="35"/>
      <c r="K343" s="28"/>
      <c r="L343" s="28"/>
      <c r="M343" s="30"/>
      <c r="N343" s="39">
        <f t="shared" si="42"/>
        <v>0</v>
      </c>
      <c r="P343" s="4" t="str">
        <f t="shared" si="43"/>
        <v/>
      </c>
      <c r="Q343" s="4" t="str">
        <f t="shared" si="44"/>
        <v/>
      </c>
      <c r="R343" s="4" t="str">
        <f t="shared" si="46"/>
        <v>/</v>
      </c>
      <c r="S343" s="4" t="str">
        <f t="shared" si="47"/>
        <v/>
      </c>
      <c r="T343" s="4" t="str">
        <f t="shared" si="45"/>
        <v/>
      </c>
    </row>
    <row r="344" spans="1:20" x14ac:dyDescent="0.35">
      <c r="A344" s="53"/>
      <c r="B344" s="56"/>
      <c r="C344" s="59"/>
      <c r="D344" s="65" t="str">
        <f t="shared" si="40"/>
        <v/>
      </c>
      <c r="E344" s="63" t="str">
        <f>IF(OR(C344="",A344=""),"",IF(A344&lt;Vbld!$G$7,IF(VALUE(RIGHT(T344,2))&lt;50,76,96),INDEX(EC!$C$2:$C$739,MATCH(C344,EC,0))))</f>
        <v/>
      </c>
      <c r="F344" s="32" t="str">
        <f t="shared" si="41"/>
        <v/>
      </c>
      <c r="G344" s="37"/>
      <c r="H344" s="37"/>
      <c r="I344" s="37"/>
      <c r="J344" s="35"/>
      <c r="K344" s="28"/>
      <c r="L344" s="28"/>
      <c r="M344" s="30"/>
      <c r="N344" s="39">
        <f t="shared" si="42"/>
        <v>0</v>
      </c>
      <c r="P344" s="4" t="str">
        <f t="shared" si="43"/>
        <v/>
      </c>
      <c r="Q344" s="4" t="str">
        <f t="shared" si="44"/>
        <v/>
      </c>
      <c r="R344" s="4" t="str">
        <f t="shared" si="46"/>
        <v>/</v>
      </c>
      <c r="S344" s="4" t="str">
        <f t="shared" si="47"/>
        <v/>
      </c>
      <c r="T344" s="4" t="str">
        <f t="shared" si="45"/>
        <v/>
      </c>
    </row>
    <row r="345" spans="1:20" x14ac:dyDescent="0.35">
      <c r="A345" s="53"/>
      <c r="B345" s="56"/>
      <c r="C345" s="59"/>
      <c r="D345" s="65" t="str">
        <f t="shared" si="40"/>
        <v/>
      </c>
      <c r="E345" s="63" t="str">
        <f>IF(OR(C345="",A345=""),"",IF(A345&lt;Vbld!$G$7,IF(VALUE(RIGHT(T345,2))&lt;50,76,96),INDEX(EC!$C$2:$C$739,MATCH(C345,EC,0))))</f>
        <v/>
      </c>
      <c r="F345" s="32" t="str">
        <f t="shared" si="41"/>
        <v/>
      </c>
      <c r="G345" s="37"/>
      <c r="H345" s="37"/>
      <c r="I345" s="37"/>
      <c r="J345" s="35"/>
      <c r="K345" s="28"/>
      <c r="L345" s="28"/>
      <c r="M345" s="30"/>
      <c r="N345" s="39">
        <f t="shared" si="42"/>
        <v>0</v>
      </c>
      <c r="P345" s="4" t="str">
        <f t="shared" si="43"/>
        <v/>
      </c>
      <c r="Q345" s="4" t="str">
        <f t="shared" si="44"/>
        <v/>
      </c>
      <c r="R345" s="4" t="str">
        <f t="shared" si="46"/>
        <v>/</v>
      </c>
      <c r="S345" s="4" t="str">
        <f t="shared" si="47"/>
        <v/>
      </c>
      <c r="T345" s="4" t="str">
        <f t="shared" si="45"/>
        <v/>
      </c>
    </row>
    <row r="346" spans="1:20" x14ac:dyDescent="0.35">
      <c r="A346" s="53"/>
      <c r="B346" s="56"/>
      <c r="C346" s="59"/>
      <c r="D346" s="65" t="str">
        <f t="shared" si="40"/>
        <v/>
      </c>
      <c r="E346" s="63" t="str">
        <f>IF(OR(C346="",A346=""),"",IF(A346&lt;Vbld!$G$7,IF(VALUE(RIGHT(T346,2))&lt;50,76,96),INDEX(EC!$C$2:$C$739,MATCH(C346,EC,0))))</f>
        <v/>
      </c>
      <c r="F346" s="32" t="str">
        <f t="shared" si="41"/>
        <v/>
      </c>
      <c r="G346" s="37"/>
      <c r="H346" s="37"/>
      <c r="I346" s="37"/>
      <c r="J346" s="35"/>
      <c r="K346" s="28"/>
      <c r="L346" s="28"/>
      <c r="M346" s="30"/>
      <c r="N346" s="39">
        <f t="shared" si="42"/>
        <v>0</v>
      </c>
      <c r="P346" s="4" t="str">
        <f t="shared" si="43"/>
        <v/>
      </c>
      <c r="Q346" s="4" t="str">
        <f t="shared" si="44"/>
        <v/>
      </c>
      <c r="R346" s="4" t="str">
        <f t="shared" si="46"/>
        <v>/</v>
      </c>
      <c r="S346" s="4" t="str">
        <f t="shared" si="47"/>
        <v/>
      </c>
      <c r="T346" s="4" t="str">
        <f t="shared" si="45"/>
        <v/>
      </c>
    </row>
    <row r="347" spans="1:20" x14ac:dyDescent="0.35">
      <c r="A347" s="53"/>
      <c r="B347" s="56"/>
      <c r="C347" s="59"/>
      <c r="D347" s="65" t="str">
        <f t="shared" si="40"/>
        <v/>
      </c>
      <c r="E347" s="63" t="str">
        <f>IF(OR(C347="",A347=""),"",IF(A347&lt;Vbld!$G$7,IF(VALUE(RIGHT(T347,2))&lt;50,76,96),INDEX(EC!$C$2:$C$739,MATCH(C347,EC,0))))</f>
        <v/>
      </c>
      <c r="F347" s="32" t="str">
        <f t="shared" si="41"/>
        <v/>
      </c>
      <c r="G347" s="37"/>
      <c r="H347" s="37"/>
      <c r="I347" s="37"/>
      <c r="J347" s="35"/>
      <c r="K347" s="28"/>
      <c r="L347" s="28"/>
      <c r="M347" s="30"/>
      <c r="N347" s="39">
        <f t="shared" si="42"/>
        <v>0</v>
      </c>
      <c r="P347" s="4" t="str">
        <f t="shared" si="43"/>
        <v/>
      </c>
      <c r="Q347" s="4" t="str">
        <f t="shared" si="44"/>
        <v/>
      </c>
      <c r="R347" s="4" t="str">
        <f t="shared" si="46"/>
        <v>/</v>
      </c>
      <c r="S347" s="4" t="str">
        <f t="shared" si="47"/>
        <v/>
      </c>
      <c r="T347" s="4" t="str">
        <f t="shared" si="45"/>
        <v/>
      </c>
    </row>
    <row r="348" spans="1:20" x14ac:dyDescent="0.35">
      <c r="A348" s="53"/>
      <c r="B348" s="56"/>
      <c r="C348" s="59"/>
      <c r="D348" s="65" t="str">
        <f t="shared" si="40"/>
        <v/>
      </c>
      <c r="E348" s="63" t="str">
        <f>IF(OR(C348="",A348=""),"",IF(A348&lt;Vbld!$G$7,IF(VALUE(RIGHT(T348,2))&lt;50,76,96),INDEX(EC!$C$2:$C$739,MATCH(C348,EC,0))))</f>
        <v/>
      </c>
      <c r="F348" s="32" t="str">
        <f t="shared" si="41"/>
        <v/>
      </c>
      <c r="G348" s="37"/>
      <c r="H348" s="37"/>
      <c r="I348" s="37"/>
      <c r="J348" s="35"/>
      <c r="K348" s="28"/>
      <c r="L348" s="28"/>
      <c r="M348" s="30"/>
      <c r="N348" s="39">
        <f t="shared" si="42"/>
        <v>0</v>
      </c>
      <c r="P348" s="4" t="str">
        <f t="shared" si="43"/>
        <v/>
      </c>
      <c r="Q348" s="4" t="str">
        <f t="shared" si="44"/>
        <v/>
      </c>
      <c r="R348" s="4" t="str">
        <f t="shared" si="46"/>
        <v>/</v>
      </c>
      <c r="S348" s="4" t="str">
        <f t="shared" si="47"/>
        <v/>
      </c>
      <c r="T348" s="4" t="str">
        <f t="shared" si="45"/>
        <v/>
      </c>
    </row>
    <row r="349" spans="1:20" x14ac:dyDescent="0.35">
      <c r="A349" s="53"/>
      <c r="B349" s="56"/>
      <c r="C349" s="59"/>
      <c r="D349" s="65" t="str">
        <f t="shared" si="40"/>
        <v/>
      </c>
      <c r="E349" s="63" t="str">
        <f>IF(OR(C349="",A349=""),"",IF(A349&lt;Vbld!$G$7,IF(VALUE(RIGHT(T349,2))&lt;50,76,96),INDEX(EC!$C$2:$C$739,MATCH(C349,EC,0))))</f>
        <v/>
      </c>
      <c r="F349" s="32" t="str">
        <f t="shared" si="41"/>
        <v/>
      </c>
      <c r="G349" s="37"/>
      <c r="H349" s="37"/>
      <c r="I349" s="37"/>
      <c r="J349" s="35"/>
      <c r="K349" s="28"/>
      <c r="L349" s="28"/>
      <c r="M349" s="30"/>
      <c r="N349" s="39">
        <f t="shared" si="42"/>
        <v>0</v>
      </c>
      <c r="P349" s="4" t="str">
        <f t="shared" si="43"/>
        <v/>
      </c>
      <c r="Q349" s="4" t="str">
        <f t="shared" si="44"/>
        <v/>
      </c>
      <c r="R349" s="4" t="str">
        <f t="shared" si="46"/>
        <v>/</v>
      </c>
      <c r="S349" s="4" t="str">
        <f t="shared" si="47"/>
        <v/>
      </c>
      <c r="T349" s="4" t="str">
        <f t="shared" si="45"/>
        <v/>
      </c>
    </row>
    <row r="350" spans="1:20" x14ac:dyDescent="0.35">
      <c r="A350" s="53"/>
      <c r="B350" s="56"/>
      <c r="C350" s="59"/>
      <c r="D350" s="65" t="str">
        <f t="shared" si="40"/>
        <v/>
      </c>
      <c r="E350" s="63" t="str">
        <f>IF(OR(C350="",A350=""),"",IF(A350&lt;Vbld!$G$7,IF(VALUE(RIGHT(T350,2))&lt;50,76,96),INDEX(EC!$C$2:$C$739,MATCH(C350,EC,0))))</f>
        <v/>
      </c>
      <c r="F350" s="32" t="str">
        <f t="shared" si="41"/>
        <v/>
      </c>
      <c r="G350" s="37"/>
      <c r="H350" s="37"/>
      <c r="I350" s="37"/>
      <c r="J350" s="35"/>
      <c r="K350" s="28"/>
      <c r="L350" s="28"/>
      <c r="M350" s="30"/>
      <c r="N350" s="39">
        <f t="shared" si="42"/>
        <v>0</v>
      </c>
      <c r="P350" s="4" t="str">
        <f t="shared" si="43"/>
        <v/>
      </c>
      <c r="Q350" s="4" t="str">
        <f t="shared" si="44"/>
        <v/>
      </c>
      <c r="R350" s="4" t="str">
        <f t="shared" si="46"/>
        <v>/</v>
      </c>
      <c r="S350" s="4" t="str">
        <f t="shared" si="47"/>
        <v/>
      </c>
      <c r="T350" s="4" t="str">
        <f t="shared" si="45"/>
        <v/>
      </c>
    </row>
    <row r="351" spans="1:20" x14ac:dyDescent="0.35">
      <c r="A351" s="53"/>
      <c r="B351" s="56"/>
      <c r="C351" s="59"/>
      <c r="D351" s="65" t="str">
        <f t="shared" si="40"/>
        <v/>
      </c>
      <c r="E351" s="63" t="str">
        <f>IF(OR(C351="",A351=""),"",IF(A351&lt;Vbld!$G$7,IF(VALUE(RIGHT(T351,2))&lt;50,76,96),INDEX(EC!$C$2:$C$739,MATCH(C351,EC,0))))</f>
        <v/>
      </c>
      <c r="F351" s="32" t="str">
        <f t="shared" si="41"/>
        <v/>
      </c>
      <c r="G351" s="37"/>
      <c r="H351" s="37"/>
      <c r="I351" s="37"/>
      <c r="J351" s="35"/>
      <c r="K351" s="28"/>
      <c r="L351" s="28"/>
      <c r="M351" s="30"/>
      <c r="N351" s="39">
        <f t="shared" si="42"/>
        <v>0</v>
      </c>
      <c r="P351" s="4" t="str">
        <f t="shared" si="43"/>
        <v/>
      </c>
      <c r="Q351" s="4" t="str">
        <f t="shared" si="44"/>
        <v/>
      </c>
      <c r="R351" s="4" t="str">
        <f t="shared" si="46"/>
        <v>/</v>
      </c>
      <c r="S351" s="4" t="str">
        <f t="shared" si="47"/>
        <v/>
      </c>
      <c r="T351" s="4" t="str">
        <f t="shared" si="45"/>
        <v/>
      </c>
    </row>
    <row r="352" spans="1:20" x14ac:dyDescent="0.35">
      <c r="A352" s="53"/>
      <c r="B352" s="56"/>
      <c r="C352" s="59"/>
      <c r="D352" s="65" t="str">
        <f t="shared" si="40"/>
        <v/>
      </c>
      <c r="E352" s="63" t="str">
        <f>IF(OR(C352="",A352=""),"",IF(A352&lt;Vbld!$G$7,IF(VALUE(RIGHT(T352,2))&lt;50,76,96),INDEX(EC!$C$2:$C$739,MATCH(C352,EC,0))))</f>
        <v/>
      </c>
      <c r="F352" s="32" t="str">
        <f t="shared" si="41"/>
        <v/>
      </c>
      <c r="G352" s="37"/>
      <c r="H352" s="37"/>
      <c r="I352" s="37"/>
      <c r="J352" s="35"/>
      <c r="K352" s="28"/>
      <c r="L352" s="28"/>
      <c r="M352" s="30"/>
      <c r="N352" s="39">
        <f t="shared" si="42"/>
        <v>0</v>
      </c>
      <c r="P352" s="4" t="str">
        <f t="shared" si="43"/>
        <v/>
      </c>
      <c r="Q352" s="4" t="str">
        <f t="shared" si="44"/>
        <v/>
      </c>
      <c r="R352" s="4" t="str">
        <f t="shared" si="46"/>
        <v>/</v>
      </c>
      <c r="S352" s="4" t="str">
        <f t="shared" si="47"/>
        <v/>
      </c>
      <c r="T352" s="4" t="str">
        <f t="shared" si="45"/>
        <v/>
      </c>
    </row>
    <row r="353" spans="1:20" x14ac:dyDescent="0.35">
      <c r="A353" s="53"/>
      <c r="B353" s="56"/>
      <c r="C353" s="59"/>
      <c r="D353" s="65" t="str">
        <f t="shared" si="40"/>
        <v/>
      </c>
      <c r="E353" s="63" t="str">
        <f>IF(OR(C353="",A353=""),"",IF(A353&lt;Vbld!$G$7,IF(VALUE(RIGHT(T353,2))&lt;50,76,96),INDEX(EC!$C$2:$C$739,MATCH(C353,EC,0))))</f>
        <v/>
      </c>
      <c r="F353" s="32" t="str">
        <f t="shared" si="41"/>
        <v/>
      </c>
      <c r="G353" s="37"/>
      <c r="H353" s="37"/>
      <c r="I353" s="37"/>
      <c r="J353" s="35"/>
      <c r="K353" s="28"/>
      <c r="L353" s="28"/>
      <c r="M353" s="30"/>
      <c r="N353" s="39">
        <f t="shared" si="42"/>
        <v>0</v>
      </c>
      <c r="P353" s="4" t="str">
        <f t="shared" si="43"/>
        <v/>
      </c>
      <c r="Q353" s="4" t="str">
        <f t="shared" si="44"/>
        <v/>
      </c>
      <c r="R353" s="4" t="str">
        <f t="shared" si="46"/>
        <v>/</v>
      </c>
      <c r="S353" s="4" t="str">
        <f t="shared" si="47"/>
        <v/>
      </c>
      <c r="T353" s="4" t="str">
        <f t="shared" si="45"/>
        <v/>
      </c>
    </row>
    <row r="354" spans="1:20" x14ac:dyDescent="0.35">
      <c r="A354" s="53"/>
      <c r="B354" s="56"/>
      <c r="C354" s="59"/>
      <c r="D354" s="65" t="str">
        <f t="shared" si="40"/>
        <v/>
      </c>
      <c r="E354" s="63" t="str">
        <f>IF(OR(C354="",A354=""),"",IF(A354&lt;Vbld!$G$7,IF(VALUE(RIGHT(T354,2))&lt;50,76,96),INDEX(EC!$C$2:$C$739,MATCH(C354,EC,0))))</f>
        <v/>
      </c>
      <c r="F354" s="32" t="str">
        <f t="shared" si="41"/>
        <v/>
      </c>
      <c r="G354" s="37"/>
      <c r="H354" s="37"/>
      <c r="I354" s="37"/>
      <c r="J354" s="35"/>
      <c r="K354" s="28"/>
      <c r="L354" s="28"/>
      <c r="M354" s="30"/>
      <c r="N354" s="39">
        <f t="shared" si="42"/>
        <v>0</v>
      </c>
      <c r="P354" s="4" t="str">
        <f t="shared" si="43"/>
        <v/>
      </c>
      <c r="Q354" s="4" t="str">
        <f t="shared" si="44"/>
        <v/>
      </c>
      <c r="R354" s="4" t="str">
        <f t="shared" si="46"/>
        <v>/</v>
      </c>
      <c r="S354" s="4" t="str">
        <f t="shared" si="47"/>
        <v/>
      </c>
      <c r="T354" s="4" t="str">
        <f t="shared" si="45"/>
        <v/>
      </c>
    </row>
    <row r="355" spans="1:20" x14ac:dyDescent="0.35">
      <c r="A355" s="53"/>
      <c r="B355" s="56"/>
      <c r="C355" s="59"/>
      <c r="D355" s="65" t="str">
        <f t="shared" si="40"/>
        <v/>
      </c>
      <c r="E355" s="63" t="str">
        <f>IF(OR(C355="",A355=""),"",IF(A355&lt;Vbld!$G$7,IF(VALUE(RIGHT(T355,2))&lt;50,76,96),INDEX(EC!$C$2:$C$739,MATCH(C355,EC,0))))</f>
        <v/>
      </c>
      <c r="F355" s="32" t="str">
        <f t="shared" si="41"/>
        <v/>
      </c>
      <c r="G355" s="37"/>
      <c r="H355" s="37"/>
      <c r="I355" s="37"/>
      <c r="J355" s="35"/>
      <c r="K355" s="28"/>
      <c r="L355" s="28"/>
      <c r="M355" s="30"/>
      <c r="N355" s="39">
        <f t="shared" si="42"/>
        <v>0</v>
      </c>
      <c r="P355" s="4" t="str">
        <f t="shared" si="43"/>
        <v/>
      </c>
      <c r="Q355" s="4" t="str">
        <f t="shared" si="44"/>
        <v/>
      </c>
      <c r="R355" s="4" t="str">
        <f t="shared" si="46"/>
        <v>/</v>
      </c>
      <c r="S355" s="4" t="str">
        <f t="shared" si="47"/>
        <v/>
      </c>
      <c r="T355" s="4" t="str">
        <f t="shared" si="45"/>
        <v/>
      </c>
    </row>
    <row r="356" spans="1:20" x14ac:dyDescent="0.35">
      <c r="A356" s="53"/>
      <c r="B356" s="56"/>
      <c r="C356" s="59"/>
      <c r="D356" s="65" t="str">
        <f t="shared" si="40"/>
        <v/>
      </c>
      <c r="E356" s="63" t="str">
        <f>IF(OR(C356="",A356=""),"",IF(A356&lt;Vbld!$G$7,IF(VALUE(RIGHT(T356,2))&lt;50,76,96),INDEX(EC!$C$2:$C$739,MATCH(C356,EC,0))))</f>
        <v/>
      </c>
      <c r="F356" s="32" t="str">
        <f t="shared" si="41"/>
        <v/>
      </c>
      <c r="G356" s="37"/>
      <c r="H356" s="37"/>
      <c r="I356" s="37"/>
      <c r="J356" s="35"/>
      <c r="K356" s="28"/>
      <c r="L356" s="28"/>
      <c r="M356" s="30"/>
      <c r="N356" s="39">
        <f t="shared" si="42"/>
        <v>0</v>
      </c>
      <c r="P356" s="4" t="str">
        <f t="shared" si="43"/>
        <v/>
      </c>
      <c r="Q356" s="4" t="str">
        <f t="shared" si="44"/>
        <v/>
      </c>
      <c r="R356" s="4" t="str">
        <f t="shared" si="46"/>
        <v>/</v>
      </c>
      <c r="S356" s="4" t="str">
        <f t="shared" si="47"/>
        <v/>
      </c>
      <c r="T356" s="4" t="str">
        <f t="shared" si="45"/>
        <v/>
      </c>
    </row>
    <row r="357" spans="1:20" x14ac:dyDescent="0.35">
      <c r="A357" s="53"/>
      <c r="B357" s="56"/>
      <c r="C357" s="59"/>
      <c r="D357" s="65" t="str">
        <f t="shared" si="40"/>
        <v/>
      </c>
      <c r="E357" s="63" t="str">
        <f>IF(OR(C357="",A357=""),"",IF(A357&lt;Vbld!$G$7,IF(VALUE(RIGHT(T357,2))&lt;50,76,96),INDEX(EC!$C$2:$C$739,MATCH(C357,EC,0))))</f>
        <v/>
      </c>
      <c r="F357" s="32" t="str">
        <f t="shared" si="41"/>
        <v/>
      </c>
      <c r="G357" s="37"/>
      <c r="H357" s="37"/>
      <c r="I357" s="37"/>
      <c r="J357" s="35"/>
      <c r="K357" s="28"/>
      <c r="L357" s="28"/>
      <c r="M357" s="30"/>
      <c r="N357" s="39">
        <f t="shared" si="42"/>
        <v>0</v>
      </c>
      <c r="P357" s="4" t="str">
        <f t="shared" si="43"/>
        <v/>
      </c>
      <c r="Q357" s="4" t="str">
        <f t="shared" si="44"/>
        <v/>
      </c>
      <c r="R357" s="4" t="str">
        <f t="shared" si="46"/>
        <v>/</v>
      </c>
      <c r="S357" s="4" t="str">
        <f t="shared" si="47"/>
        <v/>
      </c>
      <c r="T357" s="4" t="str">
        <f t="shared" si="45"/>
        <v/>
      </c>
    </row>
    <row r="358" spans="1:20" x14ac:dyDescent="0.35">
      <c r="A358" s="53"/>
      <c r="B358" s="56"/>
      <c r="C358" s="59"/>
      <c r="D358" s="65" t="str">
        <f t="shared" si="40"/>
        <v/>
      </c>
      <c r="E358" s="63" t="str">
        <f>IF(OR(C358="",A358=""),"",IF(A358&lt;Vbld!$G$7,IF(VALUE(RIGHT(T358,2))&lt;50,76,96),INDEX(EC!$C$2:$C$739,MATCH(C358,EC,0))))</f>
        <v/>
      </c>
      <c r="F358" s="32" t="str">
        <f t="shared" si="41"/>
        <v/>
      </c>
      <c r="G358" s="37"/>
      <c r="H358" s="37"/>
      <c r="I358" s="37"/>
      <c r="J358" s="35"/>
      <c r="K358" s="28"/>
      <c r="L358" s="28"/>
      <c r="M358" s="30"/>
      <c r="N358" s="39">
        <f t="shared" si="42"/>
        <v>0</v>
      </c>
      <c r="P358" s="4" t="str">
        <f t="shared" si="43"/>
        <v/>
      </c>
      <c r="Q358" s="4" t="str">
        <f t="shared" si="44"/>
        <v/>
      </c>
      <c r="R358" s="4" t="str">
        <f t="shared" si="46"/>
        <v>/</v>
      </c>
      <c r="S358" s="4" t="str">
        <f t="shared" si="47"/>
        <v/>
      </c>
      <c r="T358" s="4" t="str">
        <f t="shared" si="45"/>
        <v/>
      </c>
    </row>
    <row r="359" spans="1:20" x14ac:dyDescent="0.35">
      <c r="A359" s="53"/>
      <c r="B359" s="56"/>
      <c r="C359" s="59"/>
      <c r="D359" s="65" t="str">
        <f t="shared" si="40"/>
        <v/>
      </c>
      <c r="E359" s="63" t="str">
        <f>IF(OR(C359="",A359=""),"",IF(A359&lt;Vbld!$G$7,IF(VALUE(RIGHT(T359,2))&lt;50,76,96),INDEX(EC!$C$2:$C$739,MATCH(C359,EC,0))))</f>
        <v/>
      </c>
      <c r="F359" s="32" t="str">
        <f t="shared" si="41"/>
        <v/>
      </c>
      <c r="G359" s="37"/>
      <c r="H359" s="37"/>
      <c r="I359" s="37"/>
      <c r="J359" s="35"/>
      <c r="K359" s="28"/>
      <c r="L359" s="28"/>
      <c r="M359" s="30"/>
      <c r="N359" s="39">
        <f t="shared" si="42"/>
        <v>0</v>
      </c>
      <c r="P359" s="4" t="str">
        <f t="shared" si="43"/>
        <v/>
      </c>
      <c r="Q359" s="4" t="str">
        <f t="shared" si="44"/>
        <v/>
      </c>
      <c r="R359" s="4" t="str">
        <f t="shared" si="46"/>
        <v>/</v>
      </c>
      <c r="S359" s="4" t="str">
        <f t="shared" si="47"/>
        <v/>
      </c>
      <c r="T359" s="4" t="str">
        <f t="shared" si="45"/>
        <v/>
      </c>
    </row>
    <row r="360" spans="1:20" x14ac:dyDescent="0.35">
      <c r="A360" s="53"/>
      <c r="B360" s="56"/>
      <c r="C360" s="59"/>
      <c r="D360" s="65" t="str">
        <f t="shared" si="40"/>
        <v/>
      </c>
      <c r="E360" s="63" t="str">
        <f>IF(OR(C360="",A360=""),"",IF(A360&lt;Vbld!$G$7,IF(VALUE(RIGHT(T360,2))&lt;50,76,96),INDEX(EC!$C$2:$C$739,MATCH(C360,EC,0))))</f>
        <v/>
      </c>
      <c r="F360" s="32" t="str">
        <f t="shared" si="41"/>
        <v/>
      </c>
      <c r="G360" s="37"/>
      <c r="H360" s="37"/>
      <c r="I360" s="37"/>
      <c r="J360" s="35"/>
      <c r="K360" s="28"/>
      <c r="L360" s="28"/>
      <c r="M360" s="30"/>
      <c r="N360" s="39">
        <f t="shared" si="42"/>
        <v>0</v>
      </c>
      <c r="P360" s="4" t="str">
        <f t="shared" si="43"/>
        <v/>
      </c>
      <c r="Q360" s="4" t="str">
        <f t="shared" si="44"/>
        <v/>
      </c>
      <c r="R360" s="4" t="str">
        <f t="shared" si="46"/>
        <v>/</v>
      </c>
      <c r="S360" s="4" t="str">
        <f t="shared" si="47"/>
        <v/>
      </c>
      <c r="T360" s="4" t="str">
        <f t="shared" si="45"/>
        <v/>
      </c>
    </row>
    <row r="361" spans="1:20" x14ac:dyDescent="0.35">
      <c r="A361" s="53"/>
      <c r="B361" s="56"/>
      <c r="C361" s="59"/>
      <c r="D361" s="65" t="str">
        <f t="shared" si="40"/>
        <v/>
      </c>
      <c r="E361" s="63" t="str">
        <f>IF(OR(C361="",A361=""),"",IF(A361&lt;Vbld!$G$7,IF(VALUE(RIGHT(T361,2))&lt;50,76,96),INDEX(EC!$C$2:$C$739,MATCH(C361,EC,0))))</f>
        <v/>
      </c>
      <c r="F361" s="32" t="str">
        <f t="shared" si="41"/>
        <v/>
      </c>
      <c r="G361" s="37"/>
      <c r="H361" s="37"/>
      <c r="I361" s="37"/>
      <c r="J361" s="35"/>
      <c r="K361" s="28"/>
      <c r="L361" s="28"/>
      <c r="M361" s="30"/>
      <c r="N361" s="39">
        <f t="shared" si="42"/>
        <v>0</v>
      </c>
      <c r="P361" s="4" t="str">
        <f t="shared" si="43"/>
        <v/>
      </c>
      <c r="Q361" s="4" t="str">
        <f t="shared" si="44"/>
        <v/>
      </c>
      <c r="R361" s="4" t="str">
        <f t="shared" si="46"/>
        <v>/</v>
      </c>
      <c r="S361" s="4" t="str">
        <f t="shared" si="47"/>
        <v/>
      </c>
      <c r="T361" s="4" t="str">
        <f t="shared" si="45"/>
        <v/>
      </c>
    </row>
    <row r="362" spans="1:20" x14ac:dyDescent="0.35">
      <c r="A362" s="53"/>
      <c r="B362" s="56"/>
      <c r="C362" s="59"/>
      <c r="D362" s="65" t="str">
        <f t="shared" si="40"/>
        <v/>
      </c>
      <c r="E362" s="63" t="str">
        <f>IF(OR(C362="",A362=""),"",IF(A362&lt;Vbld!$G$7,IF(VALUE(RIGHT(T362,2))&lt;50,76,96),INDEX(EC!$C$2:$C$739,MATCH(C362,EC,0))))</f>
        <v/>
      </c>
      <c r="F362" s="32" t="str">
        <f t="shared" si="41"/>
        <v/>
      </c>
      <c r="G362" s="37"/>
      <c r="H362" s="37"/>
      <c r="I362" s="37"/>
      <c r="J362" s="35"/>
      <c r="K362" s="28"/>
      <c r="L362" s="28"/>
      <c r="M362" s="30"/>
      <c r="N362" s="39">
        <f t="shared" si="42"/>
        <v>0</v>
      </c>
      <c r="P362" s="4" t="str">
        <f t="shared" si="43"/>
        <v/>
      </c>
      <c r="Q362" s="4" t="str">
        <f t="shared" si="44"/>
        <v/>
      </c>
      <c r="R362" s="4" t="str">
        <f t="shared" si="46"/>
        <v>/</v>
      </c>
      <c r="S362" s="4" t="str">
        <f t="shared" si="47"/>
        <v/>
      </c>
      <c r="T362" s="4" t="str">
        <f t="shared" si="45"/>
        <v/>
      </c>
    </row>
    <row r="363" spans="1:20" x14ac:dyDescent="0.35">
      <c r="A363" s="53"/>
      <c r="B363" s="56"/>
      <c r="C363" s="59"/>
      <c r="D363" s="65" t="str">
        <f t="shared" si="40"/>
        <v/>
      </c>
      <c r="E363" s="63" t="str">
        <f>IF(OR(C363="",A363=""),"",IF(A363&lt;Vbld!$G$7,IF(VALUE(RIGHT(T363,2))&lt;50,76,96),INDEX(EC!$C$2:$C$739,MATCH(C363,EC,0))))</f>
        <v/>
      </c>
      <c r="F363" s="32" t="str">
        <f t="shared" si="41"/>
        <v/>
      </c>
      <c r="G363" s="37"/>
      <c r="H363" s="37"/>
      <c r="I363" s="37"/>
      <c r="J363" s="35"/>
      <c r="K363" s="28"/>
      <c r="L363" s="28"/>
      <c r="M363" s="30"/>
      <c r="N363" s="39">
        <f t="shared" si="42"/>
        <v>0</v>
      </c>
      <c r="P363" s="4" t="str">
        <f t="shared" si="43"/>
        <v/>
      </c>
      <c r="Q363" s="4" t="str">
        <f t="shared" si="44"/>
        <v/>
      </c>
      <c r="R363" s="4" t="str">
        <f t="shared" si="46"/>
        <v>/</v>
      </c>
      <c r="S363" s="4" t="str">
        <f t="shared" si="47"/>
        <v/>
      </c>
      <c r="T363" s="4" t="str">
        <f t="shared" si="45"/>
        <v/>
      </c>
    </row>
    <row r="364" spans="1:20" x14ac:dyDescent="0.35">
      <c r="A364" s="53"/>
      <c r="B364" s="56"/>
      <c r="C364" s="59"/>
      <c r="D364" s="65" t="str">
        <f t="shared" si="40"/>
        <v/>
      </c>
      <c r="E364" s="63" t="str">
        <f>IF(OR(C364="",A364=""),"",IF(A364&lt;Vbld!$G$7,IF(VALUE(RIGHT(T364,2))&lt;50,76,96),INDEX(EC!$C$2:$C$739,MATCH(C364,EC,0))))</f>
        <v/>
      </c>
      <c r="F364" s="32" t="str">
        <f t="shared" si="41"/>
        <v/>
      </c>
      <c r="G364" s="37"/>
      <c r="H364" s="37"/>
      <c r="I364" s="37"/>
      <c r="J364" s="35"/>
      <c r="K364" s="28"/>
      <c r="L364" s="28"/>
      <c r="M364" s="30"/>
      <c r="N364" s="39">
        <f t="shared" si="42"/>
        <v>0</v>
      </c>
      <c r="P364" s="4" t="str">
        <f t="shared" si="43"/>
        <v/>
      </c>
      <c r="Q364" s="4" t="str">
        <f t="shared" si="44"/>
        <v/>
      </c>
      <c r="R364" s="4" t="str">
        <f t="shared" si="46"/>
        <v>/</v>
      </c>
      <c r="S364" s="4" t="str">
        <f t="shared" si="47"/>
        <v/>
      </c>
      <c r="T364" s="4" t="str">
        <f t="shared" si="45"/>
        <v/>
      </c>
    </row>
    <row r="365" spans="1:20" x14ac:dyDescent="0.35">
      <c r="A365" s="53"/>
      <c r="B365" s="56"/>
      <c r="C365" s="59"/>
      <c r="D365" s="65" t="str">
        <f t="shared" si="40"/>
        <v/>
      </c>
      <c r="E365" s="63" t="str">
        <f>IF(OR(C365="",A365=""),"",IF(A365&lt;Vbld!$G$7,IF(VALUE(RIGHT(T365,2))&lt;50,76,96),INDEX(EC!$C$2:$C$739,MATCH(C365,EC,0))))</f>
        <v/>
      </c>
      <c r="F365" s="32" t="str">
        <f t="shared" si="41"/>
        <v/>
      </c>
      <c r="G365" s="37"/>
      <c r="H365" s="37"/>
      <c r="I365" s="37"/>
      <c r="J365" s="35"/>
      <c r="K365" s="28"/>
      <c r="L365" s="28"/>
      <c r="M365" s="30"/>
      <c r="N365" s="39">
        <f t="shared" si="42"/>
        <v>0</v>
      </c>
      <c r="P365" s="4" t="str">
        <f t="shared" si="43"/>
        <v/>
      </c>
      <c r="Q365" s="4" t="str">
        <f t="shared" si="44"/>
        <v/>
      </c>
      <c r="R365" s="4" t="str">
        <f t="shared" si="46"/>
        <v>/</v>
      </c>
      <c r="S365" s="4" t="str">
        <f t="shared" si="47"/>
        <v/>
      </c>
      <c r="T365" s="4" t="str">
        <f t="shared" si="45"/>
        <v/>
      </c>
    </row>
    <row r="366" spans="1:20" x14ac:dyDescent="0.35">
      <c r="A366" s="53"/>
      <c r="B366" s="56"/>
      <c r="C366" s="59"/>
      <c r="D366" s="65" t="str">
        <f t="shared" si="40"/>
        <v/>
      </c>
      <c r="E366" s="63" t="str">
        <f>IF(OR(C366="",A366=""),"",IF(A366&lt;Vbld!$G$7,IF(VALUE(RIGHT(T366,2))&lt;50,76,96),INDEX(EC!$C$2:$C$739,MATCH(C366,EC,0))))</f>
        <v/>
      </c>
      <c r="F366" s="32" t="str">
        <f t="shared" si="41"/>
        <v/>
      </c>
      <c r="G366" s="37"/>
      <c r="H366" s="37"/>
      <c r="I366" s="37"/>
      <c r="J366" s="35"/>
      <c r="K366" s="28"/>
      <c r="L366" s="28"/>
      <c r="M366" s="30"/>
      <c r="N366" s="39">
        <f t="shared" si="42"/>
        <v>0</v>
      </c>
      <c r="P366" s="4" t="str">
        <f t="shared" si="43"/>
        <v/>
      </c>
      <c r="Q366" s="4" t="str">
        <f t="shared" si="44"/>
        <v/>
      </c>
      <c r="R366" s="4" t="str">
        <f t="shared" si="46"/>
        <v>/</v>
      </c>
      <c r="S366" s="4" t="str">
        <f t="shared" si="47"/>
        <v/>
      </c>
      <c r="T366" s="4" t="str">
        <f t="shared" si="45"/>
        <v/>
      </c>
    </row>
    <row r="367" spans="1:20" x14ac:dyDescent="0.35">
      <c r="A367" s="53"/>
      <c r="B367" s="56"/>
      <c r="C367" s="59"/>
      <c r="D367" s="65" t="str">
        <f t="shared" si="40"/>
        <v/>
      </c>
      <c r="E367" s="63" t="str">
        <f>IF(OR(C367="",A367=""),"",IF(A367&lt;Vbld!$G$7,IF(VALUE(RIGHT(T367,2))&lt;50,76,96),INDEX(EC!$C$2:$C$739,MATCH(C367,EC,0))))</f>
        <v/>
      </c>
      <c r="F367" s="32" t="str">
        <f t="shared" si="41"/>
        <v/>
      </c>
      <c r="G367" s="37"/>
      <c r="H367" s="37"/>
      <c r="I367" s="37"/>
      <c r="J367" s="35"/>
      <c r="K367" s="28"/>
      <c r="L367" s="28"/>
      <c r="M367" s="30"/>
      <c r="N367" s="39">
        <f t="shared" si="42"/>
        <v>0</v>
      </c>
      <c r="P367" s="4" t="str">
        <f t="shared" si="43"/>
        <v/>
      </c>
      <c r="Q367" s="4" t="str">
        <f t="shared" si="44"/>
        <v/>
      </c>
      <c r="R367" s="4" t="str">
        <f t="shared" si="46"/>
        <v>/</v>
      </c>
      <c r="S367" s="4" t="str">
        <f t="shared" si="47"/>
        <v/>
      </c>
      <c r="T367" s="4" t="str">
        <f t="shared" si="45"/>
        <v/>
      </c>
    </row>
    <row r="368" spans="1:20" x14ac:dyDescent="0.35">
      <c r="A368" s="53"/>
      <c r="B368" s="56"/>
      <c r="C368" s="59"/>
      <c r="D368" s="65" t="str">
        <f t="shared" si="40"/>
        <v/>
      </c>
      <c r="E368" s="63" t="str">
        <f>IF(OR(C368="",A368=""),"",IF(A368&lt;Vbld!$G$7,IF(VALUE(RIGHT(T368,2))&lt;50,76,96),INDEX(EC!$C$2:$C$739,MATCH(C368,EC,0))))</f>
        <v/>
      </c>
      <c r="F368" s="32" t="str">
        <f t="shared" si="41"/>
        <v/>
      </c>
      <c r="G368" s="37"/>
      <c r="H368" s="37"/>
      <c r="I368" s="37"/>
      <c r="J368" s="35"/>
      <c r="K368" s="28"/>
      <c r="L368" s="28"/>
      <c r="M368" s="30"/>
      <c r="N368" s="39">
        <f t="shared" si="42"/>
        <v>0</v>
      </c>
      <c r="P368" s="4" t="str">
        <f t="shared" si="43"/>
        <v/>
      </c>
      <c r="Q368" s="4" t="str">
        <f t="shared" si="44"/>
        <v/>
      </c>
      <c r="R368" s="4" t="str">
        <f t="shared" si="46"/>
        <v>/</v>
      </c>
      <c r="S368" s="4" t="str">
        <f t="shared" si="47"/>
        <v/>
      </c>
      <c r="T368" s="4" t="str">
        <f t="shared" si="45"/>
        <v/>
      </c>
    </row>
    <row r="369" spans="1:20" x14ac:dyDescent="0.35">
      <c r="A369" s="53"/>
      <c r="B369" s="56"/>
      <c r="C369" s="59"/>
      <c r="D369" s="65" t="str">
        <f t="shared" si="40"/>
        <v/>
      </c>
      <c r="E369" s="63" t="str">
        <f>IF(OR(C369="",A369=""),"",IF(A369&lt;Vbld!$G$7,IF(VALUE(RIGHT(T369,2))&lt;50,76,96),INDEX(EC!$C$2:$C$739,MATCH(C369,EC,0))))</f>
        <v/>
      </c>
      <c r="F369" s="32" t="str">
        <f t="shared" si="41"/>
        <v/>
      </c>
      <c r="G369" s="37"/>
      <c r="H369" s="37"/>
      <c r="I369" s="37"/>
      <c r="J369" s="35"/>
      <c r="K369" s="28"/>
      <c r="L369" s="28"/>
      <c r="M369" s="30"/>
      <c r="N369" s="39">
        <f t="shared" si="42"/>
        <v>0</v>
      </c>
      <c r="P369" s="4" t="str">
        <f t="shared" si="43"/>
        <v/>
      </c>
      <c r="Q369" s="4" t="str">
        <f t="shared" si="44"/>
        <v/>
      </c>
      <c r="R369" s="4" t="str">
        <f t="shared" si="46"/>
        <v>/</v>
      </c>
      <c r="S369" s="4" t="str">
        <f t="shared" si="47"/>
        <v/>
      </c>
      <c r="T369" s="4" t="str">
        <f t="shared" si="45"/>
        <v/>
      </c>
    </row>
    <row r="370" spans="1:20" x14ac:dyDescent="0.35">
      <c r="A370" s="53"/>
      <c r="B370" s="56"/>
      <c r="C370" s="59"/>
      <c r="D370" s="65" t="str">
        <f t="shared" si="40"/>
        <v/>
      </c>
      <c r="E370" s="63" t="str">
        <f>IF(OR(C370="",A370=""),"",IF(A370&lt;Vbld!$G$7,IF(VALUE(RIGHT(T370,2))&lt;50,76,96),INDEX(EC!$C$2:$C$739,MATCH(C370,EC,0))))</f>
        <v/>
      </c>
      <c r="F370" s="32" t="str">
        <f t="shared" si="41"/>
        <v/>
      </c>
      <c r="G370" s="37"/>
      <c r="H370" s="37"/>
      <c r="I370" s="37"/>
      <c r="J370" s="35"/>
      <c r="K370" s="28"/>
      <c r="L370" s="28"/>
      <c r="M370" s="30"/>
      <c r="N370" s="39">
        <f t="shared" si="42"/>
        <v>0</v>
      </c>
      <c r="P370" s="4" t="str">
        <f t="shared" si="43"/>
        <v/>
      </c>
      <c r="Q370" s="4" t="str">
        <f t="shared" si="44"/>
        <v/>
      </c>
      <c r="R370" s="4" t="str">
        <f t="shared" si="46"/>
        <v>/</v>
      </c>
      <c r="S370" s="4" t="str">
        <f t="shared" si="47"/>
        <v/>
      </c>
      <c r="T370" s="4" t="str">
        <f t="shared" si="45"/>
        <v/>
      </c>
    </row>
    <row r="371" spans="1:20" x14ac:dyDescent="0.35">
      <c r="A371" s="53"/>
      <c r="B371" s="56"/>
      <c r="C371" s="59"/>
      <c r="D371" s="65" t="str">
        <f t="shared" si="40"/>
        <v/>
      </c>
      <c r="E371" s="63" t="str">
        <f>IF(OR(C371="",A371=""),"",IF(A371&lt;Vbld!$G$7,IF(VALUE(RIGHT(T371,2))&lt;50,76,96),INDEX(EC!$C$2:$C$739,MATCH(C371,EC,0))))</f>
        <v/>
      </c>
      <c r="F371" s="32" t="str">
        <f t="shared" si="41"/>
        <v/>
      </c>
      <c r="G371" s="37"/>
      <c r="H371" s="37"/>
      <c r="I371" s="37"/>
      <c r="J371" s="35"/>
      <c r="K371" s="28"/>
      <c r="L371" s="28"/>
      <c r="M371" s="30"/>
      <c r="N371" s="39">
        <f t="shared" si="42"/>
        <v>0</v>
      </c>
      <c r="P371" s="4" t="str">
        <f t="shared" si="43"/>
        <v/>
      </c>
      <c r="Q371" s="4" t="str">
        <f t="shared" si="44"/>
        <v/>
      </c>
      <c r="R371" s="4" t="str">
        <f t="shared" si="46"/>
        <v>/</v>
      </c>
      <c r="S371" s="4" t="str">
        <f t="shared" si="47"/>
        <v/>
      </c>
      <c r="T371" s="4" t="str">
        <f t="shared" si="45"/>
        <v/>
      </c>
    </row>
    <row r="372" spans="1:20" x14ac:dyDescent="0.35">
      <c r="A372" s="53"/>
      <c r="B372" s="56"/>
      <c r="C372" s="59"/>
      <c r="D372" s="65" t="str">
        <f t="shared" si="40"/>
        <v/>
      </c>
      <c r="E372" s="63" t="str">
        <f>IF(OR(C372="",A372=""),"",IF(A372&lt;Vbld!$G$7,IF(VALUE(RIGHT(T372,2))&lt;50,76,96),INDEX(EC!$C$2:$C$739,MATCH(C372,EC,0))))</f>
        <v/>
      </c>
      <c r="F372" s="32" t="str">
        <f t="shared" si="41"/>
        <v/>
      </c>
      <c r="G372" s="37"/>
      <c r="H372" s="37"/>
      <c r="I372" s="37"/>
      <c r="J372" s="35"/>
      <c r="K372" s="28"/>
      <c r="L372" s="28"/>
      <c r="M372" s="30"/>
      <c r="N372" s="39">
        <f t="shared" si="42"/>
        <v>0</v>
      </c>
      <c r="P372" s="4" t="str">
        <f t="shared" si="43"/>
        <v/>
      </c>
      <c r="Q372" s="4" t="str">
        <f t="shared" si="44"/>
        <v/>
      </c>
      <c r="R372" s="4" t="str">
        <f t="shared" si="46"/>
        <v>/</v>
      </c>
      <c r="S372" s="4" t="str">
        <f t="shared" si="47"/>
        <v/>
      </c>
      <c r="T372" s="4" t="str">
        <f t="shared" si="45"/>
        <v/>
      </c>
    </row>
    <row r="373" spans="1:20" x14ac:dyDescent="0.35">
      <c r="A373" s="53"/>
      <c r="B373" s="56"/>
      <c r="C373" s="59"/>
      <c r="D373" s="65" t="str">
        <f t="shared" si="40"/>
        <v/>
      </c>
      <c r="E373" s="63" t="str">
        <f>IF(OR(C373="",A373=""),"",IF(A373&lt;Vbld!$G$7,IF(VALUE(RIGHT(T373,2))&lt;50,76,96),INDEX(EC!$C$2:$C$739,MATCH(C373,EC,0))))</f>
        <v/>
      </c>
      <c r="F373" s="32" t="str">
        <f t="shared" si="41"/>
        <v/>
      </c>
      <c r="G373" s="37"/>
      <c r="H373" s="37"/>
      <c r="I373" s="37"/>
      <c r="J373" s="35"/>
      <c r="K373" s="28"/>
      <c r="L373" s="28"/>
      <c r="M373" s="30"/>
      <c r="N373" s="39">
        <f t="shared" si="42"/>
        <v>0</v>
      </c>
      <c r="P373" s="4" t="str">
        <f t="shared" si="43"/>
        <v/>
      </c>
      <c r="Q373" s="4" t="str">
        <f t="shared" si="44"/>
        <v/>
      </c>
      <c r="R373" s="4" t="str">
        <f t="shared" si="46"/>
        <v>/</v>
      </c>
      <c r="S373" s="4" t="str">
        <f t="shared" si="47"/>
        <v/>
      </c>
      <c r="T373" s="4" t="str">
        <f t="shared" si="45"/>
        <v/>
      </c>
    </row>
    <row r="374" spans="1:20" x14ac:dyDescent="0.35">
      <c r="A374" s="53"/>
      <c r="B374" s="56"/>
      <c r="C374" s="59"/>
      <c r="D374" s="65" t="str">
        <f t="shared" si="40"/>
        <v/>
      </c>
      <c r="E374" s="63" t="str">
        <f>IF(OR(C374="",A374=""),"",IF(A374&lt;Vbld!$G$7,IF(VALUE(RIGHT(T374,2))&lt;50,76,96),INDEX(EC!$C$2:$C$739,MATCH(C374,EC,0))))</f>
        <v/>
      </c>
      <c r="F374" s="32" t="str">
        <f t="shared" si="41"/>
        <v/>
      </c>
      <c r="G374" s="37"/>
      <c r="H374" s="37"/>
      <c r="I374" s="37"/>
      <c r="J374" s="35"/>
      <c r="K374" s="28"/>
      <c r="L374" s="28"/>
      <c r="M374" s="30"/>
      <c r="N374" s="39">
        <f t="shared" si="42"/>
        <v>0</v>
      </c>
      <c r="P374" s="4" t="str">
        <f t="shared" si="43"/>
        <v/>
      </c>
      <c r="Q374" s="4" t="str">
        <f t="shared" si="44"/>
        <v/>
      </c>
      <c r="R374" s="4" t="str">
        <f t="shared" si="46"/>
        <v>/</v>
      </c>
      <c r="S374" s="4" t="str">
        <f t="shared" si="47"/>
        <v/>
      </c>
      <c r="T374" s="4" t="str">
        <f t="shared" si="45"/>
        <v/>
      </c>
    </row>
    <row r="375" spans="1:20" x14ac:dyDescent="0.35">
      <c r="A375" s="53"/>
      <c r="B375" s="56"/>
      <c r="C375" s="59"/>
      <c r="D375" s="65" t="str">
        <f t="shared" si="40"/>
        <v/>
      </c>
      <c r="E375" s="63" t="str">
        <f>IF(OR(C375="",A375=""),"",IF(A375&lt;Vbld!$G$7,IF(VALUE(RIGHT(T375,2))&lt;50,76,96),INDEX(EC!$C$2:$C$739,MATCH(C375,EC,0))))</f>
        <v/>
      </c>
      <c r="F375" s="32" t="str">
        <f t="shared" si="41"/>
        <v/>
      </c>
      <c r="G375" s="37"/>
      <c r="H375" s="37"/>
      <c r="I375" s="37"/>
      <c r="J375" s="35"/>
      <c r="K375" s="28"/>
      <c r="L375" s="28"/>
      <c r="M375" s="30"/>
      <c r="N375" s="39">
        <f t="shared" si="42"/>
        <v>0</v>
      </c>
      <c r="P375" s="4" t="str">
        <f t="shared" si="43"/>
        <v/>
      </c>
      <c r="Q375" s="4" t="str">
        <f t="shared" si="44"/>
        <v/>
      </c>
      <c r="R375" s="4" t="str">
        <f t="shared" si="46"/>
        <v>/</v>
      </c>
      <c r="S375" s="4" t="str">
        <f t="shared" si="47"/>
        <v/>
      </c>
      <c r="T375" s="4" t="str">
        <f t="shared" si="45"/>
        <v/>
      </c>
    </row>
    <row r="376" spans="1:20" x14ac:dyDescent="0.35">
      <c r="A376" s="53"/>
      <c r="B376" s="56"/>
      <c r="C376" s="59"/>
      <c r="D376" s="65" t="str">
        <f t="shared" si="40"/>
        <v/>
      </c>
      <c r="E376" s="63" t="str">
        <f>IF(OR(C376="",A376=""),"",IF(A376&lt;Vbld!$G$7,IF(VALUE(RIGHT(T376,2))&lt;50,76,96),INDEX(EC!$C$2:$C$739,MATCH(C376,EC,0))))</f>
        <v/>
      </c>
      <c r="F376" s="32" t="str">
        <f t="shared" si="41"/>
        <v/>
      </c>
      <c r="G376" s="37"/>
      <c r="H376" s="37"/>
      <c r="I376" s="37"/>
      <c r="J376" s="35"/>
      <c r="K376" s="28"/>
      <c r="L376" s="28"/>
      <c r="M376" s="30"/>
      <c r="N376" s="39">
        <f t="shared" si="42"/>
        <v>0</v>
      </c>
      <c r="P376" s="4" t="str">
        <f t="shared" si="43"/>
        <v/>
      </c>
      <c r="Q376" s="4" t="str">
        <f t="shared" si="44"/>
        <v/>
      </c>
      <c r="R376" s="4" t="str">
        <f t="shared" si="46"/>
        <v>/</v>
      </c>
      <c r="S376" s="4" t="str">
        <f t="shared" si="47"/>
        <v/>
      </c>
      <c r="T376" s="4" t="str">
        <f t="shared" si="45"/>
        <v/>
      </c>
    </row>
    <row r="377" spans="1:20" x14ac:dyDescent="0.35">
      <c r="A377" s="53"/>
      <c r="B377" s="56"/>
      <c r="C377" s="59"/>
      <c r="D377" s="65" t="str">
        <f t="shared" si="40"/>
        <v/>
      </c>
      <c r="E377" s="63" t="str">
        <f>IF(OR(C377="",A377=""),"",IF(A377&lt;Vbld!$G$7,IF(VALUE(RIGHT(T377,2))&lt;50,76,96),INDEX(EC!$C$2:$C$739,MATCH(C377,EC,0))))</f>
        <v/>
      </c>
      <c r="F377" s="32" t="str">
        <f t="shared" si="41"/>
        <v/>
      </c>
      <c r="G377" s="37"/>
      <c r="H377" s="37"/>
      <c r="I377" s="37"/>
      <c r="J377" s="35"/>
      <c r="K377" s="28"/>
      <c r="L377" s="28"/>
      <c r="M377" s="30"/>
      <c r="N377" s="39">
        <f t="shared" si="42"/>
        <v>0</v>
      </c>
      <c r="P377" s="4" t="str">
        <f t="shared" si="43"/>
        <v/>
      </c>
      <c r="Q377" s="4" t="str">
        <f t="shared" si="44"/>
        <v/>
      </c>
      <c r="R377" s="4" t="str">
        <f t="shared" si="46"/>
        <v>/</v>
      </c>
      <c r="S377" s="4" t="str">
        <f t="shared" si="47"/>
        <v/>
      </c>
      <c r="T377" s="4" t="str">
        <f t="shared" si="45"/>
        <v/>
      </c>
    </row>
    <row r="378" spans="1:20" x14ac:dyDescent="0.35">
      <c r="A378" s="53"/>
      <c r="B378" s="56"/>
      <c r="C378" s="59"/>
      <c r="D378" s="65" t="str">
        <f t="shared" si="40"/>
        <v/>
      </c>
      <c r="E378" s="63" t="str">
        <f>IF(OR(C378="",A378=""),"",IF(A378&lt;Vbld!$G$7,IF(VALUE(RIGHT(T378,2))&lt;50,76,96),INDEX(EC!$C$2:$C$739,MATCH(C378,EC,0))))</f>
        <v/>
      </c>
      <c r="F378" s="32" t="str">
        <f t="shared" si="41"/>
        <v/>
      </c>
      <c r="G378" s="37"/>
      <c r="H378" s="37"/>
      <c r="I378" s="37"/>
      <c r="J378" s="35"/>
      <c r="K378" s="28"/>
      <c r="L378" s="28"/>
      <c r="M378" s="30"/>
      <c r="N378" s="39">
        <f t="shared" si="42"/>
        <v>0</v>
      </c>
      <c r="P378" s="4" t="str">
        <f t="shared" si="43"/>
        <v/>
      </c>
      <c r="Q378" s="4" t="str">
        <f t="shared" si="44"/>
        <v/>
      </c>
      <c r="R378" s="4" t="str">
        <f t="shared" si="46"/>
        <v>/</v>
      </c>
      <c r="S378" s="4" t="str">
        <f t="shared" si="47"/>
        <v/>
      </c>
      <c r="T378" s="4" t="str">
        <f t="shared" si="45"/>
        <v/>
      </c>
    </row>
    <row r="379" spans="1:20" x14ac:dyDescent="0.35">
      <c r="A379" s="53"/>
      <c r="B379" s="56"/>
      <c r="C379" s="59"/>
      <c r="D379" s="65" t="str">
        <f t="shared" si="40"/>
        <v/>
      </c>
      <c r="E379" s="63" t="str">
        <f>IF(OR(C379="",A379=""),"",IF(A379&lt;Vbld!$G$7,IF(VALUE(RIGHT(T379,2))&lt;50,76,96),INDEX(EC!$C$2:$C$739,MATCH(C379,EC,0))))</f>
        <v/>
      </c>
      <c r="F379" s="32" t="str">
        <f t="shared" si="41"/>
        <v/>
      </c>
      <c r="G379" s="37"/>
      <c r="H379" s="37"/>
      <c r="I379" s="37"/>
      <c r="J379" s="35"/>
      <c r="K379" s="28"/>
      <c r="L379" s="28"/>
      <c r="M379" s="30"/>
      <c r="N379" s="39">
        <f t="shared" si="42"/>
        <v>0</v>
      </c>
      <c r="P379" s="4" t="str">
        <f t="shared" si="43"/>
        <v/>
      </c>
      <c r="Q379" s="4" t="str">
        <f t="shared" si="44"/>
        <v/>
      </c>
      <c r="R379" s="4" t="str">
        <f t="shared" si="46"/>
        <v>/</v>
      </c>
      <c r="S379" s="4" t="str">
        <f t="shared" si="47"/>
        <v/>
      </c>
      <c r="T379" s="4" t="str">
        <f t="shared" si="45"/>
        <v/>
      </c>
    </row>
    <row r="380" spans="1:20" x14ac:dyDescent="0.35">
      <c r="A380" s="53"/>
      <c r="B380" s="56"/>
      <c r="C380" s="59"/>
      <c r="D380" s="65" t="str">
        <f t="shared" si="40"/>
        <v/>
      </c>
      <c r="E380" s="63" t="str">
        <f>IF(OR(C380="",A380=""),"",IF(A380&lt;Vbld!$G$7,IF(VALUE(RIGHT(T380,2))&lt;50,76,96),INDEX(EC!$C$2:$C$739,MATCH(C380,EC,0))))</f>
        <v/>
      </c>
      <c r="F380" s="32" t="str">
        <f t="shared" si="41"/>
        <v/>
      </c>
      <c r="G380" s="37"/>
      <c r="H380" s="37"/>
      <c r="I380" s="37"/>
      <c r="J380" s="35"/>
      <c r="K380" s="28"/>
      <c r="L380" s="28"/>
      <c r="M380" s="30"/>
      <c r="N380" s="39">
        <f t="shared" si="42"/>
        <v>0</v>
      </c>
      <c r="P380" s="4" t="str">
        <f t="shared" si="43"/>
        <v/>
      </c>
      <c r="Q380" s="4" t="str">
        <f t="shared" si="44"/>
        <v/>
      </c>
      <c r="R380" s="4" t="str">
        <f t="shared" si="46"/>
        <v>/</v>
      </c>
      <c r="S380" s="4" t="str">
        <f t="shared" si="47"/>
        <v/>
      </c>
      <c r="T380" s="4" t="str">
        <f t="shared" si="45"/>
        <v/>
      </c>
    </row>
    <row r="381" spans="1:20" x14ac:dyDescent="0.35">
      <c r="A381" s="53"/>
      <c r="B381" s="56"/>
      <c r="C381" s="59"/>
      <c r="D381" s="65" t="str">
        <f t="shared" si="40"/>
        <v/>
      </c>
      <c r="E381" s="63" t="str">
        <f>IF(OR(C381="",A381=""),"",IF(A381&lt;Vbld!$G$7,IF(VALUE(RIGHT(T381,2))&lt;50,76,96),INDEX(EC!$C$2:$C$739,MATCH(C381,EC,0))))</f>
        <v/>
      </c>
      <c r="F381" s="32" t="str">
        <f t="shared" si="41"/>
        <v/>
      </c>
      <c r="G381" s="37"/>
      <c r="H381" s="37"/>
      <c r="I381" s="37"/>
      <c r="J381" s="35"/>
      <c r="K381" s="28"/>
      <c r="L381" s="28"/>
      <c r="M381" s="30"/>
      <c r="N381" s="39">
        <f t="shared" si="42"/>
        <v>0</v>
      </c>
      <c r="P381" s="4" t="str">
        <f t="shared" si="43"/>
        <v/>
      </c>
      <c r="Q381" s="4" t="str">
        <f t="shared" si="44"/>
        <v/>
      </c>
      <c r="R381" s="4" t="str">
        <f t="shared" si="46"/>
        <v>/</v>
      </c>
      <c r="S381" s="4" t="str">
        <f t="shared" si="47"/>
        <v/>
      </c>
      <c r="T381" s="4" t="str">
        <f t="shared" si="45"/>
        <v/>
      </c>
    </row>
    <row r="382" spans="1:20" x14ac:dyDescent="0.35">
      <c r="A382" s="53"/>
      <c r="B382" s="56"/>
      <c r="C382" s="59"/>
      <c r="D382" s="65" t="str">
        <f t="shared" si="40"/>
        <v/>
      </c>
      <c r="E382" s="63" t="str">
        <f>IF(OR(C382="",A382=""),"",IF(A382&lt;Vbld!$G$7,IF(VALUE(RIGHT(T382,2))&lt;50,76,96),INDEX(EC!$C$2:$C$739,MATCH(C382,EC,0))))</f>
        <v/>
      </c>
      <c r="F382" s="32" t="str">
        <f t="shared" si="41"/>
        <v/>
      </c>
      <c r="G382" s="37"/>
      <c r="H382" s="37"/>
      <c r="I382" s="37"/>
      <c r="J382" s="35"/>
      <c r="K382" s="28"/>
      <c r="L382" s="28"/>
      <c r="M382" s="30"/>
      <c r="N382" s="39">
        <f t="shared" si="42"/>
        <v>0</v>
      </c>
      <c r="P382" s="4" t="str">
        <f t="shared" si="43"/>
        <v/>
      </c>
      <c r="Q382" s="4" t="str">
        <f t="shared" si="44"/>
        <v/>
      </c>
      <c r="R382" s="4" t="str">
        <f t="shared" si="46"/>
        <v>/</v>
      </c>
      <c r="S382" s="4" t="str">
        <f t="shared" si="47"/>
        <v/>
      </c>
      <c r="T382" s="4" t="str">
        <f t="shared" si="45"/>
        <v/>
      </c>
    </row>
    <row r="383" spans="1:20" x14ac:dyDescent="0.35">
      <c r="A383" s="53"/>
      <c r="B383" s="56"/>
      <c r="C383" s="59"/>
      <c r="D383" s="65" t="str">
        <f t="shared" si="40"/>
        <v/>
      </c>
      <c r="E383" s="63" t="str">
        <f>IF(OR(C383="",A383=""),"",IF(A383&lt;Vbld!$G$7,IF(VALUE(RIGHT(T383,2))&lt;50,76,96),INDEX(EC!$C$2:$C$739,MATCH(C383,EC,0))))</f>
        <v/>
      </c>
      <c r="F383" s="32" t="str">
        <f t="shared" si="41"/>
        <v/>
      </c>
      <c r="G383" s="37"/>
      <c r="H383" s="37"/>
      <c r="I383" s="37"/>
      <c r="J383" s="35"/>
      <c r="K383" s="28"/>
      <c r="L383" s="28"/>
      <c r="M383" s="30"/>
      <c r="N383" s="39">
        <f t="shared" si="42"/>
        <v>0</v>
      </c>
      <c r="P383" s="4" t="str">
        <f t="shared" si="43"/>
        <v/>
      </c>
      <c r="Q383" s="4" t="str">
        <f t="shared" si="44"/>
        <v/>
      </c>
      <c r="R383" s="4" t="str">
        <f t="shared" si="46"/>
        <v>/</v>
      </c>
      <c r="S383" s="4" t="str">
        <f t="shared" si="47"/>
        <v/>
      </c>
      <c r="T383" s="4" t="str">
        <f t="shared" si="45"/>
        <v/>
      </c>
    </row>
    <row r="384" spans="1:20" x14ac:dyDescent="0.35">
      <c r="A384" s="53"/>
      <c r="B384" s="56"/>
      <c r="C384" s="59"/>
      <c r="D384" s="65" t="str">
        <f t="shared" si="40"/>
        <v/>
      </c>
      <c r="E384" s="63" t="str">
        <f>IF(OR(C384="",A384=""),"",IF(A384&lt;Vbld!$G$7,IF(VALUE(RIGHT(T384,2))&lt;50,76,96),INDEX(EC!$C$2:$C$739,MATCH(C384,EC,0))))</f>
        <v/>
      </c>
      <c r="F384" s="32" t="str">
        <f t="shared" si="41"/>
        <v/>
      </c>
      <c r="G384" s="37"/>
      <c r="H384" s="37"/>
      <c r="I384" s="37"/>
      <c r="J384" s="35"/>
      <c r="K384" s="28"/>
      <c r="L384" s="28"/>
      <c r="M384" s="30"/>
      <c r="N384" s="39">
        <f t="shared" si="42"/>
        <v>0</v>
      </c>
      <c r="P384" s="4" t="str">
        <f t="shared" si="43"/>
        <v/>
      </c>
      <c r="Q384" s="4" t="str">
        <f t="shared" si="44"/>
        <v/>
      </c>
      <c r="R384" s="4" t="str">
        <f t="shared" si="46"/>
        <v>/</v>
      </c>
      <c r="S384" s="4" t="str">
        <f t="shared" si="47"/>
        <v/>
      </c>
      <c r="T384" s="4" t="str">
        <f t="shared" si="45"/>
        <v/>
      </c>
    </row>
    <row r="385" spans="1:20" x14ac:dyDescent="0.35">
      <c r="A385" s="53"/>
      <c r="B385" s="56"/>
      <c r="C385" s="59"/>
      <c r="D385" s="65" t="str">
        <f t="shared" si="40"/>
        <v/>
      </c>
      <c r="E385" s="63" t="str">
        <f>IF(OR(C385="",A385=""),"",IF(A385&lt;Vbld!$G$7,IF(VALUE(RIGHT(T385,2))&lt;50,76,96),INDEX(EC!$C$2:$C$739,MATCH(C385,EC,0))))</f>
        <v/>
      </c>
      <c r="F385" s="32" t="str">
        <f t="shared" si="41"/>
        <v/>
      </c>
      <c r="G385" s="37"/>
      <c r="H385" s="37"/>
      <c r="I385" s="37"/>
      <c r="J385" s="35"/>
      <c r="K385" s="28"/>
      <c r="L385" s="28"/>
      <c r="M385" s="30"/>
      <c r="N385" s="39">
        <f t="shared" si="42"/>
        <v>0</v>
      </c>
      <c r="P385" s="4" t="str">
        <f t="shared" si="43"/>
        <v/>
      </c>
      <c r="Q385" s="4" t="str">
        <f t="shared" si="44"/>
        <v/>
      </c>
      <c r="R385" s="4" t="str">
        <f t="shared" si="46"/>
        <v>/</v>
      </c>
      <c r="S385" s="4" t="str">
        <f t="shared" si="47"/>
        <v/>
      </c>
      <c r="T385" s="4" t="str">
        <f t="shared" si="45"/>
        <v/>
      </c>
    </row>
    <row r="386" spans="1:20" x14ac:dyDescent="0.35">
      <c r="A386" s="53"/>
      <c r="B386" s="56"/>
      <c r="C386" s="59"/>
      <c r="D386" s="65" t="str">
        <f t="shared" si="40"/>
        <v/>
      </c>
      <c r="E386" s="63" t="str">
        <f>IF(OR(C386="",A386=""),"",IF(A386&lt;Vbld!$G$7,IF(VALUE(RIGHT(T386,2))&lt;50,76,96),INDEX(EC!$C$2:$C$739,MATCH(C386,EC,0))))</f>
        <v/>
      </c>
      <c r="F386" s="32" t="str">
        <f t="shared" si="41"/>
        <v/>
      </c>
      <c r="G386" s="37"/>
      <c r="H386" s="37"/>
      <c r="I386" s="37"/>
      <c r="J386" s="35"/>
      <c r="K386" s="28"/>
      <c r="L386" s="28"/>
      <c r="M386" s="30"/>
      <c r="N386" s="39">
        <f t="shared" si="42"/>
        <v>0</v>
      </c>
      <c r="P386" s="4" t="str">
        <f t="shared" si="43"/>
        <v/>
      </c>
      <c r="Q386" s="4" t="str">
        <f t="shared" si="44"/>
        <v/>
      </c>
      <c r="R386" s="4" t="str">
        <f t="shared" si="46"/>
        <v>/</v>
      </c>
      <c r="S386" s="4" t="str">
        <f t="shared" si="47"/>
        <v/>
      </c>
      <c r="T386" s="4" t="str">
        <f t="shared" si="45"/>
        <v/>
      </c>
    </row>
    <row r="387" spans="1:20" x14ac:dyDescent="0.35">
      <c r="A387" s="53"/>
      <c r="B387" s="56"/>
      <c r="C387" s="59"/>
      <c r="D387" s="65" t="str">
        <f t="shared" si="40"/>
        <v/>
      </c>
      <c r="E387" s="63" t="str">
        <f>IF(OR(C387="",A387=""),"",IF(A387&lt;Vbld!$G$7,IF(VALUE(RIGHT(T387,2))&lt;50,76,96),INDEX(EC!$C$2:$C$739,MATCH(C387,EC,0))))</f>
        <v/>
      </c>
      <c r="F387" s="32" t="str">
        <f t="shared" si="41"/>
        <v/>
      </c>
      <c r="G387" s="37"/>
      <c r="H387" s="37"/>
      <c r="I387" s="37"/>
      <c r="J387" s="35"/>
      <c r="K387" s="28"/>
      <c r="L387" s="28"/>
      <c r="M387" s="30"/>
      <c r="N387" s="39">
        <f t="shared" si="42"/>
        <v>0</v>
      </c>
      <c r="P387" s="4" t="str">
        <f t="shared" si="43"/>
        <v/>
      </c>
      <c r="Q387" s="4" t="str">
        <f t="shared" si="44"/>
        <v/>
      </c>
      <c r="R387" s="4" t="str">
        <f t="shared" si="46"/>
        <v>/</v>
      </c>
      <c r="S387" s="4" t="str">
        <f t="shared" si="47"/>
        <v/>
      </c>
      <c r="T387" s="4" t="str">
        <f t="shared" si="45"/>
        <v/>
      </c>
    </row>
    <row r="388" spans="1:20" x14ac:dyDescent="0.35">
      <c r="A388" s="53"/>
      <c r="B388" s="56"/>
      <c r="C388" s="59"/>
      <c r="D388" s="65" t="str">
        <f t="shared" si="40"/>
        <v/>
      </c>
      <c r="E388" s="63" t="str">
        <f>IF(OR(C388="",A388=""),"",IF(A388&lt;Vbld!$G$7,IF(VALUE(RIGHT(T388,2))&lt;50,76,96),INDEX(EC!$C$2:$C$739,MATCH(C388,EC,0))))</f>
        <v/>
      </c>
      <c r="F388" s="32" t="str">
        <f t="shared" si="41"/>
        <v/>
      </c>
      <c r="G388" s="37"/>
      <c r="H388" s="37"/>
      <c r="I388" s="37"/>
      <c r="J388" s="35"/>
      <c r="K388" s="28"/>
      <c r="L388" s="28"/>
      <c r="M388" s="30"/>
      <c r="N388" s="39">
        <f t="shared" si="42"/>
        <v>0</v>
      </c>
      <c r="P388" s="4" t="str">
        <f t="shared" si="43"/>
        <v/>
      </c>
      <c r="Q388" s="4" t="str">
        <f t="shared" si="44"/>
        <v/>
      </c>
      <c r="R388" s="4" t="str">
        <f t="shared" si="46"/>
        <v>/</v>
      </c>
      <c r="S388" s="4" t="str">
        <f t="shared" si="47"/>
        <v/>
      </c>
      <c r="T388" s="4" t="str">
        <f t="shared" si="45"/>
        <v/>
      </c>
    </row>
    <row r="389" spans="1:20" x14ac:dyDescent="0.35">
      <c r="A389" s="53"/>
      <c r="B389" s="56"/>
      <c r="C389" s="59"/>
      <c r="D389" s="65" t="str">
        <f t="shared" ref="D389:D452" si="48">IF(OR(B389="",C389=""),"",IF(LEN(C389)=5,CONCATENATE(B389,"/",LEFT(C389,3),"-",RIGHT(C389,2)),CONCATENATE(B389,"/",LEFT(C389,3),"-",MID(C389,4,2),RIGHT(C389,3))))</f>
        <v/>
      </c>
      <c r="E389" s="63" t="str">
        <f>IF(OR(C389="",A389=""),"",IF(A389&lt;Vbld!$G$7,IF(VALUE(RIGHT(T389,2))&lt;50,76,96),INDEX(EC!$C$2:$C$739,MATCH(C389,EC,0))))</f>
        <v/>
      </c>
      <c r="F389" s="32" t="str">
        <f t="shared" ref="F389:F452" si="49">IF(C389="","",INDEX(OmEC,MATCH(C389,EC,0)))</f>
        <v/>
      </c>
      <c r="G389" s="37"/>
      <c r="H389" s="37"/>
      <c r="I389" s="37"/>
      <c r="J389" s="35"/>
      <c r="K389" s="28"/>
      <c r="L389" s="28"/>
      <c r="M389" s="30"/>
      <c r="N389" s="39">
        <f t="shared" ref="N389:N452" si="50">SUM(I389:M389)</f>
        <v>0</v>
      </c>
      <c r="P389" s="4" t="str">
        <f t="shared" ref="P389:P452" si="51">LEFT(C389,3)</f>
        <v/>
      </c>
      <c r="Q389" s="4" t="str">
        <f t="shared" ref="Q389:Q452" si="52">IF(C389="","",IF(VALUE(RIGHT(T389,2))&lt;50,"G","B"))</f>
        <v/>
      </c>
      <c r="R389" s="4" t="str">
        <f t="shared" si="46"/>
        <v>/</v>
      </c>
      <c r="S389" s="4" t="str">
        <f t="shared" si="47"/>
        <v/>
      </c>
      <c r="T389" s="4" t="str">
        <f t="shared" ref="T389:T452" si="53">LEFT(C389,5)</f>
        <v/>
      </c>
    </row>
    <row r="390" spans="1:20" x14ac:dyDescent="0.35">
      <c r="A390" s="53"/>
      <c r="B390" s="56"/>
      <c r="C390" s="59"/>
      <c r="D390" s="65" t="str">
        <f t="shared" si="48"/>
        <v/>
      </c>
      <c r="E390" s="63" t="str">
        <f>IF(OR(C390="",A390=""),"",IF(A390&lt;Vbld!$G$7,IF(VALUE(RIGHT(T390,2))&lt;50,76,96),INDEX(EC!$C$2:$C$739,MATCH(C390,EC,0))))</f>
        <v/>
      </c>
      <c r="F390" s="32" t="str">
        <f t="shared" si="49"/>
        <v/>
      </c>
      <c r="G390" s="37"/>
      <c r="H390" s="37"/>
      <c r="I390" s="37"/>
      <c r="J390" s="35"/>
      <c r="K390" s="28"/>
      <c r="L390" s="28"/>
      <c r="M390" s="30"/>
      <c r="N390" s="39">
        <f t="shared" si="50"/>
        <v>0</v>
      </c>
      <c r="P390" s="4" t="str">
        <f t="shared" si="51"/>
        <v/>
      </c>
      <c r="Q390" s="4" t="str">
        <f t="shared" si="52"/>
        <v/>
      </c>
      <c r="R390" s="4" t="str">
        <f t="shared" ref="R390:R453" si="54">CONCATENATE(D390,"/",A390)</f>
        <v>/</v>
      </c>
      <c r="S390" s="4" t="str">
        <f t="shared" ref="S390:S453" si="55">LEFT(B390,3)</f>
        <v/>
      </c>
      <c r="T390" s="4" t="str">
        <f t="shared" si="53"/>
        <v/>
      </c>
    </row>
    <row r="391" spans="1:20" x14ac:dyDescent="0.35">
      <c r="A391" s="53"/>
      <c r="B391" s="56"/>
      <c r="C391" s="59"/>
      <c r="D391" s="65" t="str">
        <f t="shared" si="48"/>
        <v/>
      </c>
      <c r="E391" s="63" t="str">
        <f>IF(OR(C391="",A391=""),"",IF(A391&lt;Vbld!$G$7,IF(VALUE(RIGHT(T391,2))&lt;50,76,96),INDEX(EC!$C$2:$C$739,MATCH(C391,EC,0))))</f>
        <v/>
      </c>
      <c r="F391" s="32" t="str">
        <f t="shared" si="49"/>
        <v/>
      </c>
      <c r="G391" s="37"/>
      <c r="H391" s="37"/>
      <c r="I391" s="37"/>
      <c r="J391" s="35"/>
      <c r="K391" s="28"/>
      <c r="L391" s="28"/>
      <c r="M391" s="30"/>
      <c r="N391" s="39">
        <f t="shared" si="50"/>
        <v>0</v>
      </c>
      <c r="P391" s="4" t="str">
        <f t="shared" si="51"/>
        <v/>
      </c>
      <c r="Q391" s="4" t="str">
        <f t="shared" si="52"/>
        <v/>
      </c>
      <c r="R391" s="4" t="str">
        <f t="shared" si="54"/>
        <v>/</v>
      </c>
      <c r="S391" s="4" t="str">
        <f t="shared" si="55"/>
        <v/>
      </c>
      <c r="T391" s="4" t="str">
        <f t="shared" si="53"/>
        <v/>
      </c>
    </row>
    <row r="392" spans="1:20" x14ac:dyDescent="0.35">
      <c r="A392" s="53"/>
      <c r="B392" s="56"/>
      <c r="C392" s="59"/>
      <c r="D392" s="65" t="str">
        <f t="shared" si="48"/>
        <v/>
      </c>
      <c r="E392" s="63" t="str">
        <f>IF(OR(C392="",A392=""),"",IF(A392&lt;Vbld!$G$7,IF(VALUE(RIGHT(T392,2))&lt;50,76,96),INDEX(EC!$C$2:$C$739,MATCH(C392,EC,0))))</f>
        <v/>
      </c>
      <c r="F392" s="32" t="str">
        <f t="shared" si="49"/>
        <v/>
      </c>
      <c r="G392" s="37"/>
      <c r="H392" s="37"/>
      <c r="I392" s="37"/>
      <c r="J392" s="35"/>
      <c r="K392" s="28"/>
      <c r="L392" s="28"/>
      <c r="M392" s="30"/>
      <c r="N392" s="39">
        <f t="shared" si="50"/>
        <v>0</v>
      </c>
      <c r="P392" s="4" t="str">
        <f t="shared" si="51"/>
        <v/>
      </c>
      <c r="Q392" s="4" t="str">
        <f t="shared" si="52"/>
        <v/>
      </c>
      <c r="R392" s="4" t="str">
        <f t="shared" si="54"/>
        <v>/</v>
      </c>
      <c r="S392" s="4" t="str">
        <f t="shared" si="55"/>
        <v/>
      </c>
      <c r="T392" s="4" t="str">
        <f t="shared" si="53"/>
        <v/>
      </c>
    </row>
    <row r="393" spans="1:20" x14ac:dyDescent="0.35">
      <c r="A393" s="53"/>
      <c r="B393" s="56"/>
      <c r="C393" s="59"/>
      <c r="D393" s="65" t="str">
        <f t="shared" si="48"/>
        <v/>
      </c>
      <c r="E393" s="63" t="str">
        <f>IF(OR(C393="",A393=""),"",IF(A393&lt;Vbld!$G$7,IF(VALUE(RIGHT(T393,2))&lt;50,76,96),INDEX(EC!$C$2:$C$739,MATCH(C393,EC,0))))</f>
        <v/>
      </c>
      <c r="F393" s="32" t="str">
        <f t="shared" si="49"/>
        <v/>
      </c>
      <c r="G393" s="37"/>
      <c r="H393" s="37"/>
      <c r="I393" s="37"/>
      <c r="J393" s="35"/>
      <c r="K393" s="28"/>
      <c r="L393" s="28"/>
      <c r="M393" s="30"/>
      <c r="N393" s="39">
        <f t="shared" si="50"/>
        <v>0</v>
      </c>
      <c r="P393" s="4" t="str">
        <f t="shared" si="51"/>
        <v/>
      </c>
      <c r="Q393" s="4" t="str">
        <f t="shared" si="52"/>
        <v/>
      </c>
      <c r="R393" s="4" t="str">
        <f t="shared" si="54"/>
        <v>/</v>
      </c>
      <c r="S393" s="4" t="str">
        <f t="shared" si="55"/>
        <v/>
      </c>
      <c r="T393" s="4" t="str">
        <f t="shared" si="53"/>
        <v/>
      </c>
    </row>
    <row r="394" spans="1:20" x14ac:dyDescent="0.35">
      <c r="A394" s="53"/>
      <c r="B394" s="56"/>
      <c r="C394" s="59"/>
      <c r="D394" s="65" t="str">
        <f t="shared" si="48"/>
        <v/>
      </c>
      <c r="E394" s="63" t="str">
        <f>IF(OR(C394="",A394=""),"",IF(A394&lt;Vbld!$G$7,IF(VALUE(RIGHT(T394,2))&lt;50,76,96),INDEX(EC!$C$2:$C$739,MATCH(C394,EC,0))))</f>
        <v/>
      </c>
      <c r="F394" s="32" t="str">
        <f t="shared" si="49"/>
        <v/>
      </c>
      <c r="G394" s="37"/>
      <c r="H394" s="37"/>
      <c r="I394" s="37"/>
      <c r="J394" s="35"/>
      <c r="K394" s="28"/>
      <c r="L394" s="28"/>
      <c r="M394" s="30"/>
      <c r="N394" s="39">
        <f t="shared" si="50"/>
        <v>0</v>
      </c>
      <c r="P394" s="4" t="str">
        <f t="shared" si="51"/>
        <v/>
      </c>
      <c r="Q394" s="4" t="str">
        <f t="shared" si="52"/>
        <v/>
      </c>
      <c r="R394" s="4" t="str">
        <f t="shared" si="54"/>
        <v>/</v>
      </c>
      <c r="S394" s="4" t="str">
        <f t="shared" si="55"/>
        <v/>
      </c>
      <c r="T394" s="4" t="str">
        <f t="shared" si="53"/>
        <v/>
      </c>
    </row>
    <row r="395" spans="1:20" x14ac:dyDescent="0.35">
      <c r="A395" s="53"/>
      <c r="B395" s="56"/>
      <c r="C395" s="59"/>
      <c r="D395" s="65" t="str">
        <f t="shared" si="48"/>
        <v/>
      </c>
      <c r="E395" s="63" t="str">
        <f>IF(OR(C395="",A395=""),"",IF(A395&lt;Vbld!$G$7,IF(VALUE(RIGHT(T395,2))&lt;50,76,96),INDEX(EC!$C$2:$C$739,MATCH(C395,EC,0))))</f>
        <v/>
      </c>
      <c r="F395" s="32" t="str">
        <f t="shared" si="49"/>
        <v/>
      </c>
      <c r="G395" s="37"/>
      <c r="H395" s="37"/>
      <c r="I395" s="37"/>
      <c r="J395" s="35"/>
      <c r="K395" s="28"/>
      <c r="L395" s="28"/>
      <c r="M395" s="30"/>
      <c r="N395" s="39">
        <f t="shared" si="50"/>
        <v>0</v>
      </c>
      <c r="P395" s="4" t="str">
        <f t="shared" si="51"/>
        <v/>
      </c>
      <c r="Q395" s="4" t="str">
        <f t="shared" si="52"/>
        <v/>
      </c>
      <c r="R395" s="4" t="str">
        <f t="shared" si="54"/>
        <v>/</v>
      </c>
      <c r="S395" s="4" t="str">
        <f t="shared" si="55"/>
        <v/>
      </c>
      <c r="T395" s="4" t="str">
        <f t="shared" si="53"/>
        <v/>
      </c>
    </row>
    <row r="396" spans="1:20" x14ac:dyDescent="0.35">
      <c r="A396" s="53"/>
      <c r="B396" s="56"/>
      <c r="C396" s="59"/>
      <c r="D396" s="65" t="str">
        <f t="shared" si="48"/>
        <v/>
      </c>
      <c r="E396" s="63" t="str">
        <f>IF(OR(C396="",A396=""),"",IF(A396&lt;Vbld!$G$7,IF(VALUE(RIGHT(T396,2))&lt;50,76,96),INDEX(EC!$C$2:$C$739,MATCH(C396,EC,0))))</f>
        <v/>
      </c>
      <c r="F396" s="32" t="str">
        <f t="shared" si="49"/>
        <v/>
      </c>
      <c r="G396" s="37"/>
      <c r="H396" s="37"/>
      <c r="I396" s="37"/>
      <c r="J396" s="35"/>
      <c r="K396" s="28"/>
      <c r="L396" s="28"/>
      <c r="M396" s="30"/>
      <c r="N396" s="39">
        <f t="shared" si="50"/>
        <v>0</v>
      </c>
      <c r="P396" s="4" t="str">
        <f t="shared" si="51"/>
        <v/>
      </c>
      <c r="Q396" s="4" t="str">
        <f t="shared" si="52"/>
        <v/>
      </c>
      <c r="R396" s="4" t="str">
        <f t="shared" si="54"/>
        <v>/</v>
      </c>
      <c r="S396" s="4" t="str">
        <f t="shared" si="55"/>
        <v/>
      </c>
      <c r="T396" s="4" t="str">
        <f t="shared" si="53"/>
        <v/>
      </c>
    </row>
    <row r="397" spans="1:20" x14ac:dyDescent="0.35">
      <c r="A397" s="53"/>
      <c r="B397" s="56"/>
      <c r="C397" s="59"/>
      <c r="D397" s="65" t="str">
        <f t="shared" si="48"/>
        <v/>
      </c>
      <c r="E397" s="63" t="str">
        <f>IF(OR(C397="",A397=""),"",IF(A397&lt;Vbld!$G$7,IF(VALUE(RIGHT(T397,2))&lt;50,76,96),INDEX(EC!$C$2:$C$739,MATCH(C397,EC,0))))</f>
        <v/>
      </c>
      <c r="F397" s="32" t="str">
        <f t="shared" si="49"/>
        <v/>
      </c>
      <c r="G397" s="37"/>
      <c r="H397" s="37"/>
      <c r="I397" s="37"/>
      <c r="J397" s="35"/>
      <c r="K397" s="28"/>
      <c r="L397" s="28"/>
      <c r="M397" s="30"/>
      <c r="N397" s="39">
        <f t="shared" si="50"/>
        <v>0</v>
      </c>
      <c r="P397" s="4" t="str">
        <f t="shared" si="51"/>
        <v/>
      </c>
      <c r="Q397" s="4" t="str">
        <f t="shared" si="52"/>
        <v/>
      </c>
      <c r="R397" s="4" t="str">
        <f t="shared" si="54"/>
        <v>/</v>
      </c>
      <c r="S397" s="4" t="str">
        <f t="shared" si="55"/>
        <v/>
      </c>
      <c r="T397" s="4" t="str">
        <f t="shared" si="53"/>
        <v/>
      </c>
    </row>
    <row r="398" spans="1:20" x14ac:dyDescent="0.35">
      <c r="A398" s="53"/>
      <c r="B398" s="56"/>
      <c r="C398" s="59"/>
      <c r="D398" s="65" t="str">
        <f t="shared" si="48"/>
        <v/>
      </c>
      <c r="E398" s="63" t="str">
        <f>IF(OR(C398="",A398=""),"",IF(A398&lt;Vbld!$G$7,IF(VALUE(RIGHT(T398,2))&lt;50,76,96),INDEX(EC!$C$2:$C$739,MATCH(C398,EC,0))))</f>
        <v/>
      </c>
      <c r="F398" s="32" t="str">
        <f t="shared" si="49"/>
        <v/>
      </c>
      <c r="G398" s="37"/>
      <c r="H398" s="37"/>
      <c r="I398" s="37"/>
      <c r="J398" s="35"/>
      <c r="K398" s="28"/>
      <c r="L398" s="28"/>
      <c r="M398" s="30"/>
      <c r="N398" s="39">
        <f t="shared" si="50"/>
        <v>0</v>
      </c>
      <c r="P398" s="4" t="str">
        <f t="shared" si="51"/>
        <v/>
      </c>
      <c r="Q398" s="4" t="str">
        <f t="shared" si="52"/>
        <v/>
      </c>
      <c r="R398" s="4" t="str">
        <f t="shared" si="54"/>
        <v>/</v>
      </c>
      <c r="S398" s="4" t="str">
        <f t="shared" si="55"/>
        <v/>
      </c>
      <c r="T398" s="4" t="str">
        <f t="shared" si="53"/>
        <v/>
      </c>
    </row>
    <row r="399" spans="1:20" x14ac:dyDescent="0.35">
      <c r="A399" s="53"/>
      <c r="B399" s="56"/>
      <c r="C399" s="59"/>
      <c r="D399" s="65" t="str">
        <f t="shared" si="48"/>
        <v/>
      </c>
      <c r="E399" s="63" t="str">
        <f>IF(OR(C399="",A399=""),"",IF(A399&lt;Vbld!$G$7,IF(VALUE(RIGHT(T399,2))&lt;50,76,96),INDEX(EC!$C$2:$C$739,MATCH(C399,EC,0))))</f>
        <v/>
      </c>
      <c r="F399" s="32" t="str">
        <f t="shared" si="49"/>
        <v/>
      </c>
      <c r="G399" s="37"/>
      <c r="H399" s="37"/>
      <c r="I399" s="37"/>
      <c r="J399" s="35"/>
      <c r="K399" s="28"/>
      <c r="L399" s="28"/>
      <c r="M399" s="30"/>
      <c r="N399" s="39">
        <f t="shared" si="50"/>
        <v>0</v>
      </c>
      <c r="P399" s="4" t="str">
        <f t="shared" si="51"/>
        <v/>
      </c>
      <c r="Q399" s="4" t="str">
        <f t="shared" si="52"/>
        <v/>
      </c>
      <c r="R399" s="4" t="str">
        <f t="shared" si="54"/>
        <v>/</v>
      </c>
      <c r="S399" s="4" t="str">
        <f t="shared" si="55"/>
        <v/>
      </c>
      <c r="T399" s="4" t="str">
        <f t="shared" si="53"/>
        <v/>
      </c>
    </row>
    <row r="400" spans="1:20" x14ac:dyDescent="0.35">
      <c r="A400" s="53"/>
      <c r="B400" s="56"/>
      <c r="C400" s="59"/>
      <c r="D400" s="65" t="str">
        <f t="shared" si="48"/>
        <v/>
      </c>
      <c r="E400" s="63" t="str">
        <f>IF(OR(C400="",A400=""),"",IF(A400&lt;Vbld!$G$7,IF(VALUE(RIGHT(T400,2))&lt;50,76,96),INDEX(EC!$C$2:$C$739,MATCH(C400,EC,0))))</f>
        <v/>
      </c>
      <c r="F400" s="32" t="str">
        <f t="shared" si="49"/>
        <v/>
      </c>
      <c r="G400" s="37"/>
      <c r="H400" s="37"/>
      <c r="I400" s="37"/>
      <c r="J400" s="35"/>
      <c r="K400" s="28"/>
      <c r="L400" s="28"/>
      <c r="M400" s="30"/>
      <c r="N400" s="39">
        <f t="shared" si="50"/>
        <v>0</v>
      </c>
      <c r="P400" s="4" t="str">
        <f t="shared" si="51"/>
        <v/>
      </c>
      <c r="Q400" s="4" t="str">
        <f t="shared" si="52"/>
        <v/>
      </c>
      <c r="R400" s="4" t="str">
        <f t="shared" si="54"/>
        <v>/</v>
      </c>
      <c r="S400" s="4" t="str">
        <f t="shared" si="55"/>
        <v/>
      </c>
      <c r="T400" s="4" t="str">
        <f t="shared" si="53"/>
        <v/>
      </c>
    </row>
    <row r="401" spans="1:20" x14ac:dyDescent="0.35">
      <c r="A401" s="53"/>
      <c r="B401" s="56"/>
      <c r="C401" s="59"/>
      <c r="D401" s="65" t="str">
        <f t="shared" si="48"/>
        <v/>
      </c>
      <c r="E401" s="63" t="str">
        <f>IF(OR(C401="",A401=""),"",IF(A401&lt;Vbld!$G$7,IF(VALUE(RIGHT(T401,2))&lt;50,76,96),INDEX(EC!$C$2:$C$739,MATCH(C401,EC,0))))</f>
        <v/>
      </c>
      <c r="F401" s="32" t="str">
        <f t="shared" si="49"/>
        <v/>
      </c>
      <c r="G401" s="37"/>
      <c r="H401" s="37"/>
      <c r="I401" s="37"/>
      <c r="J401" s="35"/>
      <c r="K401" s="28"/>
      <c r="L401" s="28"/>
      <c r="M401" s="30"/>
      <c r="N401" s="39">
        <f t="shared" si="50"/>
        <v>0</v>
      </c>
      <c r="P401" s="4" t="str">
        <f t="shared" si="51"/>
        <v/>
      </c>
      <c r="Q401" s="4" t="str">
        <f t="shared" si="52"/>
        <v/>
      </c>
      <c r="R401" s="4" t="str">
        <f t="shared" si="54"/>
        <v>/</v>
      </c>
      <c r="S401" s="4" t="str">
        <f t="shared" si="55"/>
        <v/>
      </c>
      <c r="T401" s="4" t="str">
        <f t="shared" si="53"/>
        <v/>
      </c>
    </row>
    <row r="402" spans="1:20" x14ac:dyDescent="0.35">
      <c r="A402" s="53"/>
      <c r="B402" s="56"/>
      <c r="C402" s="59"/>
      <c r="D402" s="65" t="str">
        <f t="shared" si="48"/>
        <v/>
      </c>
      <c r="E402" s="63" t="str">
        <f>IF(OR(C402="",A402=""),"",IF(A402&lt;Vbld!$G$7,IF(VALUE(RIGHT(T402,2))&lt;50,76,96),INDEX(EC!$C$2:$C$739,MATCH(C402,EC,0))))</f>
        <v/>
      </c>
      <c r="F402" s="32" t="str">
        <f t="shared" si="49"/>
        <v/>
      </c>
      <c r="G402" s="37"/>
      <c r="H402" s="37"/>
      <c r="I402" s="37"/>
      <c r="J402" s="35"/>
      <c r="K402" s="28"/>
      <c r="L402" s="28"/>
      <c r="M402" s="30"/>
      <c r="N402" s="39">
        <f t="shared" si="50"/>
        <v>0</v>
      </c>
      <c r="P402" s="4" t="str">
        <f t="shared" si="51"/>
        <v/>
      </c>
      <c r="Q402" s="4" t="str">
        <f t="shared" si="52"/>
        <v/>
      </c>
      <c r="R402" s="4" t="str">
        <f t="shared" si="54"/>
        <v>/</v>
      </c>
      <c r="S402" s="4" t="str">
        <f t="shared" si="55"/>
        <v/>
      </c>
      <c r="T402" s="4" t="str">
        <f t="shared" si="53"/>
        <v/>
      </c>
    </row>
    <row r="403" spans="1:20" x14ac:dyDescent="0.35">
      <c r="A403" s="53"/>
      <c r="B403" s="56"/>
      <c r="C403" s="59"/>
      <c r="D403" s="65" t="str">
        <f t="shared" si="48"/>
        <v/>
      </c>
      <c r="E403" s="63" t="str">
        <f>IF(OR(C403="",A403=""),"",IF(A403&lt;Vbld!$G$7,IF(VALUE(RIGHT(T403,2))&lt;50,76,96),INDEX(EC!$C$2:$C$739,MATCH(C403,EC,0))))</f>
        <v/>
      </c>
      <c r="F403" s="32" t="str">
        <f t="shared" si="49"/>
        <v/>
      </c>
      <c r="G403" s="37"/>
      <c r="H403" s="37"/>
      <c r="I403" s="37"/>
      <c r="J403" s="35"/>
      <c r="K403" s="28"/>
      <c r="L403" s="28"/>
      <c r="M403" s="30"/>
      <c r="N403" s="39">
        <f t="shared" si="50"/>
        <v>0</v>
      </c>
      <c r="P403" s="4" t="str">
        <f t="shared" si="51"/>
        <v/>
      </c>
      <c r="Q403" s="4" t="str">
        <f t="shared" si="52"/>
        <v/>
      </c>
      <c r="R403" s="4" t="str">
        <f t="shared" si="54"/>
        <v>/</v>
      </c>
      <c r="S403" s="4" t="str">
        <f t="shared" si="55"/>
        <v/>
      </c>
      <c r="T403" s="4" t="str">
        <f t="shared" si="53"/>
        <v/>
      </c>
    </row>
    <row r="404" spans="1:20" x14ac:dyDescent="0.35">
      <c r="A404" s="53"/>
      <c r="B404" s="56"/>
      <c r="C404" s="59"/>
      <c r="D404" s="65" t="str">
        <f t="shared" si="48"/>
        <v/>
      </c>
      <c r="E404" s="63" t="str">
        <f>IF(OR(C404="",A404=""),"",IF(A404&lt;Vbld!$G$7,IF(VALUE(RIGHT(T404,2))&lt;50,76,96),INDEX(EC!$C$2:$C$739,MATCH(C404,EC,0))))</f>
        <v/>
      </c>
      <c r="F404" s="32" t="str">
        <f t="shared" si="49"/>
        <v/>
      </c>
      <c r="G404" s="37"/>
      <c r="H404" s="37"/>
      <c r="I404" s="37"/>
      <c r="J404" s="35"/>
      <c r="K404" s="28"/>
      <c r="L404" s="28"/>
      <c r="M404" s="30"/>
      <c r="N404" s="39">
        <f t="shared" si="50"/>
        <v>0</v>
      </c>
      <c r="P404" s="4" t="str">
        <f t="shared" si="51"/>
        <v/>
      </c>
      <c r="Q404" s="4" t="str">
        <f t="shared" si="52"/>
        <v/>
      </c>
      <c r="R404" s="4" t="str">
        <f t="shared" si="54"/>
        <v>/</v>
      </c>
      <c r="S404" s="4" t="str">
        <f t="shared" si="55"/>
        <v/>
      </c>
      <c r="T404" s="4" t="str">
        <f t="shared" si="53"/>
        <v/>
      </c>
    </row>
    <row r="405" spans="1:20" x14ac:dyDescent="0.35">
      <c r="A405" s="53"/>
      <c r="B405" s="56"/>
      <c r="C405" s="59"/>
      <c r="D405" s="65" t="str">
        <f t="shared" si="48"/>
        <v/>
      </c>
      <c r="E405" s="63" t="str">
        <f>IF(OR(C405="",A405=""),"",IF(A405&lt;Vbld!$G$7,IF(VALUE(RIGHT(T405,2))&lt;50,76,96),INDEX(EC!$C$2:$C$739,MATCH(C405,EC,0))))</f>
        <v/>
      </c>
      <c r="F405" s="32" t="str">
        <f t="shared" si="49"/>
        <v/>
      </c>
      <c r="G405" s="37"/>
      <c r="H405" s="37"/>
      <c r="I405" s="37"/>
      <c r="J405" s="35"/>
      <c r="K405" s="28"/>
      <c r="L405" s="28"/>
      <c r="M405" s="30"/>
      <c r="N405" s="39">
        <f t="shared" si="50"/>
        <v>0</v>
      </c>
      <c r="P405" s="4" t="str">
        <f t="shared" si="51"/>
        <v/>
      </c>
      <c r="Q405" s="4" t="str">
        <f t="shared" si="52"/>
        <v/>
      </c>
      <c r="R405" s="4" t="str">
        <f t="shared" si="54"/>
        <v>/</v>
      </c>
      <c r="S405" s="4" t="str">
        <f t="shared" si="55"/>
        <v/>
      </c>
      <c r="T405" s="4" t="str">
        <f t="shared" si="53"/>
        <v/>
      </c>
    </row>
    <row r="406" spans="1:20" x14ac:dyDescent="0.35">
      <c r="A406" s="53"/>
      <c r="B406" s="56"/>
      <c r="C406" s="59"/>
      <c r="D406" s="65" t="str">
        <f t="shared" si="48"/>
        <v/>
      </c>
      <c r="E406" s="63" t="str">
        <f>IF(OR(C406="",A406=""),"",IF(A406&lt;Vbld!$G$7,IF(VALUE(RIGHT(T406,2))&lt;50,76,96),INDEX(EC!$C$2:$C$739,MATCH(C406,EC,0))))</f>
        <v/>
      </c>
      <c r="F406" s="32" t="str">
        <f t="shared" si="49"/>
        <v/>
      </c>
      <c r="G406" s="37"/>
      <c r="H406" s="37"/>
      <c r="I406" s="37"/>
      <c r="J406" s="35"/>
      <c r="K406" s="28"/>
      <c r="L406" s="28"/>
      <c r="M406" s="30"/>
      <c r="N406" s="39">
        <f t="shared" si="50"/>
        <v>0</v>
      </c>
      <c r="P406" s="4" t="str">
        <f t="shared" si="51"/>
        <v/>
      </c>
      <c r="Q406" s="4" t="str">
        <f t="shared" si="52"/>
        <v/>
      </c>
      <c r="R406" s="4" t="str">
        <f t="shared" si="54"/>
        <v>/</v>
      </c>
      <c r="S406" s="4" t="str">
        <f t="shared" si="55"/>
        <v/>
      </c>
      <c r="T406" s="4" t="str">
        <f t="shared" si="53"/>
        <v/>
      </c>
    </row>
    <row r="407" spans="1:20" x14ac:dyDescent="0.35">
      <c r="A407" s="53"/>
      <c r="B407" s="56"/>
      <c r="C407" s="59"/>
      <c r="D407" s="65" t="str">
        <f t="shared" si="48"/>
        <v/>
      </c>
      <c r="E407" s="63" t="str">
        <f>IF(OR(C407="",A407=""),"",IF(A407&lt;Vbld!$G$7,IF(VALUE(RIGHT(T407,2))&lt;50,76,96),INDEX(EC!$C$2:$C$739,MATCH(C407,EC,0))))</f>
        <v/>
      </c>
      <c r="F407" s="32" t="str">
        <f t="shared" si="49"/>
        <v/>
      </c>
      <c r="G407" s="37"/>
      <c r="H407" s="37"/>
      <c r="I407" s="37"/>
      <c r="J407" s="35"/>
      <c r="K407" s="28"/>
      <c r="L407" s="28"/>
      <c r="M407" s="30"/>
      <c r="N407" s="39">
        <f t="shared" si="50"/>
        <v>0</v>
      </c>
      <c r="P407" s="4" t="str">
        <f t="shared" si="51"/>
        <v/>
      </c>
      <c r="Q407" s="4" t="str">
        <f t="shared" si="52"/>
        <v/>
      </c>
      <c r="R407" s="4" t="str">
        <f t="shared" si="54"/>
        <v>/</v>
      </c>
      <c r="S407" s="4" t="str">
        <f t="shared" si="55"/>
        <v/>
      </c>
      <c r="T407" s="4" t="str">
        <f t="shared" si="53"/>
        <v/>
      </c>
    </row>
    <row r="408" spans="1:20" x14ac:dyDescent="0.35">
      <c r="A408" s="53"/>
      <c r="B408" s="56"/>
      <c r="C408" s="59"/>
      <c r="D408" s="65" t="str">
        <f t="shared" si="48"/>
        <v/>
      </c>
      <c r="E408" s="63" t="str">
        <f>IF(OR(C408="",A408=""),"",IF(A408&lt;Vbld!$G$7,IF(VALUE(RIGHT(T408,2))&lt;50,76,96),INDEX(EC!$C$2:$C$739,MATCH(C408,EC,0))))</f>
        <v/>
      </c>
      <c r="F408" s="32" t="str">
        <f t="shared" si="49"/>
        <v/>
      </c>
      <c r="G408" s="37"/>
      <c r="H408" s="37"/>
      <c r="I408" s="37"/>
      <c r="J408" s="35"/>
      <c r="K408" s="28"/>
      <c r="L408" s="28"/>
      <c r="M408" s="30"/>
      <c r="N408" s="39">
        <f t="shared" si="50"/>
        <v>0</v>
      </c>
      <c r="P408" s="4" t="str">
        <f t="shared" si="51"/>
        <v/>
      </c>
      <c r="Q408" s="4" t="str">
        <f t="shared" si="52"/>
        <v/>
      </c>
      <c r="R408" s="4" t="str">
        <f t="shared" si="54"/>
        <v>/</v>
      </c>
      <c r="S408" s="4" t="str">
        <f t="shared" si="55"/>
        <v/>
      </c>
      <c r="T408" s="4" t="str">
        <f t="shared" si="53"/>
        <v/>
      </c>
    </row>
    <row r="409" spans="1:20" x14ac:dyDescent="0.35">
      <c r="A409" s="53"/>
      <c r="B409" s="56"/>
      <c r="C409" s="59"/>
      <c r="D409" s="65" t="str">
        <f t="shared" si="48"/>
        <v/>
      </c>
      <c r="E409" s="63" t="str">
        <f>IF(OR(C409="",A409=""),"",IF(A409&lt;Vbld!$G$7,IF(VALUE(RIGHT(T409,2))&lt;50,76,96),INDEX(EC!$C$2:$C$739,MATCH(C409,EC,0))))</f>
        <v/>
      </c>
      <c r="F409" s="32" t="str">
        <f t="shared" si="49"/>
        <v/>
      </c>
      <c r="G409" s="37"/>
      <c r="H409" s="37"/>
      <c r="I409" s="37"/>
      <c r="J409" s="35"/>
      <c r="K409" s="28"/>
      <c r="L409" s="28"/>
      <c r="M409" s="30"/>
      <c r="N409" s="39">
        <f t="shared" si="50"/>
        <v>0</v>
      </c>
      <c r="P409" s="4" t="str">
        <f t="shared" si="51"/>
        <v/>
      </c>
      <c r="Q409" s="4" t="str">
        <f t="shared" si="52"/>
        <v/>
      </c>
      <c r="R409" s="4" t="str">
        <f t="shared" si="54"/>
        <v>/</v>
      </c>
      <c r="S409" s="4" t="str">
        <f t="shared" si="55"/>
        <v/>
      </c>
      <c r="T409" s="4" t="str">
        <f t="shared" si="53"/>
        <v/>
      </c>
    </row>
    <row r="410" spans="1:20" x14ac:dyDescent="0.35">
      <c r="A410" s="53"/>
      <c r="B410" s="56"/>
      <c r="C410" s="59"/>
      <c r="D410" s="65" t="str">
        <f t="shared" si="48"/>
        <v/>
      </c>
      <c r="E410" s="63" t="str">
        <f>IF(OR(C410="",A410=""),"",IF(A410&lt;Vbld!$G$7,IF(VALUE(RIGHT(T410,2))&lt;50,76,96),INDEX(EC!$C$2:$C$739,MATCH(C410,EC,0))))</f>
        <v/>
      </c>
      <c r="F410" s="32" t="str">
        <f t="shared" si="49"/>
        <v/>
      </c>
      <c r="G410" s="37"/>
      <c r="H410" s="37"/>
      <c r="I410" s="37"/>
      <c r="J410" s="35"/>
      <c r="K410" s="28"/>
      <c r="L410" s="28"/>
      <c r="M410" s="30"/>
      <c r="N410" s="39">
        <f t="shared" si="50"/>
        <v>0</v>
      </c>
      <c r="P410" s="4" t="str">
        <f t="shared" si="51"/>
        <v/>
      </c>
      <c r="Q410" s="4" t="str">
        <f t="shared" si="52"/>
        <v/>
      </c>
      <c r="R410" s="4" t="str">
        <f t="shared" si="54"/>
        <v>/</v>
      </c>
      <c r="S410" s="4" t="str">
        <f t="shared" si="55"/>
        <v/>
      </c>
      <c r="T410" s="4" t="str">
        <f t="shared" si="53"/>
        <v/>
      </c>
    </row>
    <row r="411" spans="1:20" x14ac:dyDescent="0.35">
      <c r="A411" s="53"/>
      <c r="B411" s="56"/>
      <c r="C411" s="59"/>
      <c r="D411" s="65" t="str">
        <f t="shared" si="48"/>
        <v/>
      </c>
      <c r="E411" s="63" t="str">
        <f>IF(OR(C411="",A411=""),"",IF(A411&lt;Vbld!$G$7,IF(VALUE(RIGHT(T411,2))&lt;50,76,96),INDEX(EC!$C$2:$C$739,MATCH(C411,EC,0))))</f>
        <v/>
      </c>
      <c r="F411" s="32" t="str">
        <f t="shared" si="49"/>
        <v/>
      </c>
      <c r="G411" s="37"/>
      <c r="H411" s="37"/>
      <c r="I411" s="37"/>
      <c r="J411" s="35"/>
      <c r="K411" s="28"/>
      <c r="L411" s="28"/>
      <c r="M411" s="30"/>
      <c r="N411" s="39">
        <f t="shared" si="50"/>
        <v>0</v>
      </c>
      <c r="P411" s="4" t="str">
        <f t="shared" si="51"/>
        <v/>
      </c>
      <c r="Q411" s="4" t="str">
        <f t="shared" si="52"/>
        <v/>
      </c>
      <c r="R411" s="4" t="str">
        <f t="shared" si="54"/>
        <v>/</v>
      </c>
      <c r="S411" s="4" t="str">
        <f t="shared" si="55"/>
        <v/>
      </c>
      <c r="T411" s="4" t="str">
        <f t="shared" si="53"/>
        <v/>
      </c>
    </row>
    <row r="412" spans="1:20" x14ac:dyDescent="0.35">
      <c r="A412" s="53"/>
      <c r="B412" s="56"/>
      <c r="C412" s="59"/>
      <c r="D412" s="65" t="str">
        <f t="shared" si="48"/>
        <v/>
      </c>
      <c r="E412" s="63" t="str">
        <f>IF(OR(C412="",A412=""),"",IF(A412&lt;Vbld!$G$7,IF(VALUE(RIGHT(T412,2))&lt;50,76,96),INDEX(EC!$C$2:$C$739,MATCH(C412,EC,0))))</f>
        <v/>
      </c>
      <c r="F412" s="32" t="str">
        <f t="shared" si="49"/>
        <v/>
      </c>
      <c r="G412" s="37"/>
      <c r="H412" s="37"/>
      <c r="I412" s="37"/>
      <c r="J412" s="35"/>
      <c r="K412" s="28"/>
      <c r="L412" s="28"/>
      <c r="M412" s="30"/>
      <c r="N412" s="39">
        <f t="shared" si="50"/>
        <v>0</v>
      </c>
      <c r="P412" s="4" t="str">
        <f t="shared" si="51"/>
        <v/>
      </c>
      <c r="Q412" s="4" t="str">
        <f t="shared" si="52"/>
        <v/>
      </c>
      <c r="R412" s="4" t="str">
        <f t="shared" si="54"/>
        <v>/</v>
      </c>
      <c r="S412" s="4" t="str">
        <f t="shared" si="55"/>
        <v/>
      </c>
      <c r="T412" s="4" t="str">
        <f t="shared" si="53"/>
        <v/>
      </c>
    </row>
    <row r="413" spans="1:20" x14ac:dyDescent="0.35">
      <c r="A413" s="53"/>
      <c r="B413" s="56"/>
      <c r="C413" s="59"/>
      <c r="D413" s="65" t="str">
        <f t="shared" si="48"/>
        <v/>
      </c>
      <c r="E413" s="63" t="str">
        <f>IF(OR(C413="",A413=""),"",IF(A413&lt;Vbld!$G$7,IF(VALUE(RIGHT(T413,2))&lt;50,76,96),INDEX(EC!$C$2:$C$739,MATCH(C413,EC,0))))</f>
        <v/>
      </c>
      <c r="F413" s="32" t="str">
        <f t="shared" si="49"/>
        <v/>
      </c>
      <c r="G413" s="37"/>
      <c r="H413" s="37"/>
      <c r="I413" s="37"/>
      <c r="J413" s="35"/>
      <c r="K413" s="28"/>
      <c r="L413" s="28"/>
      <c r="M413" s="30"/>
      <c r="N413" s="39">
        <f t="shared" si="50"/>
        <v>0</v>
      </c>
      <c r="P413" s="4" t="str">
        <f t="shared" si="51"/>
        <v/>
      </c>
      <c r="Q413" s="4" t="str">
        <f t="shared" si="52"/>
        <v/>
      </c>
      <c r="R413" s="4" t="str">
        <f t="shared" si="54"/>
        <v>/</v>
      </c>
      <c r="S413" s="4" t="str">
        <f t="shared" si="55"/>
        <v/>
      </c>
      <c r="T413" s="4" t="str">
        <f t="shared" si="53"/>
        <v/>
      </c>
    </row>
    <row r="414" spans="1:20" x14ac:dyDescent="0.35">
      <c r="A414" s="53"/>
      <c r="B414" s="56"/>
      <c r="C414" s="59"/>
      <c r="D414" s="65" t="str">
        <f t="shared" si="48"/>
        <v/>
      </c>
      <c r="E414" s="63" t="str">
        <f>IF(OR(C414="",A414=""),"",IF(A414&lt;Vbld!$G$7,IF(VALUE(RIGHT(T414,2))&lt;50,76,96),INDEX(EC!$C$2:$C$739,MATCH(C414,EC,0))))</f>
        <v/>
      </c>
      <c r="F414" s="32" t="str">
        <f t="shared" si="49"/>
        <v/>
      </c>
      <c r="G414" s="37"/>
      <c r="H414" s="37"/>
      <c r="I414" s="37"/>
      <c r="J414" s="35"/>
      <c r="K414" s="28"/>
      <c r="L414" s="28"/>
      <c r="M414" s="30"/>
      <c r="N414" s="39">
        <f t="shared" si="50"/>
        <v>0</v>
      </c>
      <c r="P414" s="4" t="str">
        <f t="shared" si="51"/>
        <v/>
      </c>
      <c r="Q414" s="4" t="str">
        <f t="shared" si="52"/>
        <v/>
      </c>
      <c r="R414" s="4" t="str">
        <f t="shared" si="54"/>
        <v>/</v>
      </c>
      <c r="S414" s="4" t="str">
        <f t="shared" si="55"/>
        <v/>
      </c>
      <c r="T414" s="4" t="str">
        <f t="shared" si="53"/>
        <v/>
      </c>
    </row>
    <row r="415" spans="1:20" x14ac:dyDescent="0.35">
      <c r="A415" s="53"/>
      <c r="B415" s="56"/>
      <c r="C415" s="59"/>
      <c r="D415" s="65" t="str">
        <f t="shared" si="48"/>
        <v/>
      </c>
      <c r="E415" s="63" t="str">
        <f>IF(OR(C415="",A415=""),"",IF(A415&lt;Vbld!$G$7,IF(VALUE(RIGHT(T415,2))&lt;50,76,96),INDEX(EC!$C$2:$C$739,MATCH(C415,EC,0))))</f>
        <v/>
      </c>
      <c r="F415" s="32" t="str">
        <f t="shared" si="49"/>
        <v/>
      </c>
      <c r="G415" s="37"/>
      <c r="H415" s="37"/>
      <c r="I415" s="37"/>
      <c r="J415" s="35"/>
      <c r="K415" s="28"/>
      <c r="L415" s="28"/>
      <c r="M415" s="30"/>
      <c r="N415" s="39">
        <f t="shared" si="50"/>
        <v>0</v>
      </c>
      <c r="P415" s="4" t="str">
        <f t="shared" si="51"/>
        <v/>
      </c>
      <c r="Q415" s="4" t="str">
        <f t="shared" si="52"/>
        <v/>
      </c>
      <c r="R415" s="4" t="str">
        <f t="shared" si="54"/>
        <v>/</v>
      </c>
      <c r="S415" s="4" t="str">
        <f t="shared" si="55"/>
        <v/>
      </c>
      <c r="T415" s="4" t="str">
        <f t="shared" si="53"/>
        <v/>
      </c>
    </row>
    <row r="416" spans="1:20" x14ac:dyDescent="0.35">
      <c r="A416" s="53"/>
      <c r="B416" s="56"/>
      <c r="C416" s="59"/>
      <c r="D416" s="65" t="str">
        <f t="shared" si="48"/>
        <v/>
      </c>
      <c r="E416" s="63" t="str">
        <f>IF(OR(C416="",A416=""),"",IF(A416&lt;Vbld!$G$7,IF(VALUE(RIGHT(T416,2))&lt;50,76,96),INDEX(EC!$C$2:$C$739,MATCH(C416,EC,0))))</f>
        <v/>
      </c>
      <c r="F416" s="32" t="str">
        <f t="shared" si="49"/>
        <v/>
      </c>
      <c r="G416" s="37"/>
      <c r="H416" s="37"/>
      <c r="I416" s="37"/>
      <c r="J416" s="35"/>
      <c r="K416" s="28"/>
      <c r="L416" s="28"/>
      <c r="M416" s="30"/>
      <c r="N416" s="39">
        <f t="shared" si="50"/>
        <v>0</v>
      </c>
      <c r="P416" s="4" t="str">
        <f t="shared" si="51"/>
        <v/>
      </c>
      <c r="Q416" s="4" t="str">
        <f t="shared" si="52"/>
        <v/>
      </c>
      <c r="R416" s="4" t="str">
        <f t="shared" si="54"/>
        <v>/</v>
      </c>
      <c r="S416" s="4" t="str">
        <f t="shared" si="55"/>
        <v/>
      </c>
      <c r="T416" s="4" t="str">
        <f t="shared" si="53"/>
        <v/>
      </c>
    </row>
    <row r="417" spans="1:20" x14ac:dyDescent="0.35">
      <c r="A417" s="53"/>
      <c r="B417" s="56"/>
      <c r="C417" s="59"/>
      <c r="D417" s="65" t="str">
        <f t="shared" si="48"/>
        <v/>
      </c>
      <c r="E417" s="63" t="str">
        <f>IF(OR(C417="",A417=""),"",IF(A417&lt;Vbld!$G$7,IF(VALUE(RIGHT(T417,2))&lt;50,76,96),INDEX(EC!$C$2:$C$739,MATCH(C417,EC,0))))</f>
        <v/>
      </c>
      <c r="F417" s="32" t="str">
        <f t="shared" si="49"/>
        <v/>
      </c>
      <c r="G417" s="37"/>
      <c r="H417" s="37"/>
      <c r="I417" s="37"/>
      <c r="J417" s="35"/>
      <c r="K417" s="28"/>
      <c r="L417" s="28"/>
      <c r="M417" s="30"/>
      <c r="N417" s="39">
        <f t="shared" si="50"/>
        <v>0</v>
      </c>
      <c r="P417" s="4" t="str">
        <f t="shared" si="51"/>
        <v/>
      </c>
      <c r="Q417" s="4" t="str">
        <f t="shared" si="52"/>
        <v/>
      </c>
      <c r="R417" s="4" t="str">
        <f t="shared" si="54"/>
        <v>/</v>
      </c>
      <c r="S417" s="4" t="str">
        <f t="shared" si="55"/>
        <v/>
      </c>
      <c r="T417" s="4" t="str">
        <f t="shared" si="53"/>
        <v/>
      </c>
    </row>
    <row r="418" spans="1:20" x14ac:dyDescent="0.35">
      <c r="A418" s="53"/>
      <c r="B418" s="56"/>
      <c r="C418" s="59"/>
      <c r="D418" s="65" t="str">
        <f t="shared" si="48"/>
        <v/>
      </c>
      <c r="E418" s="63" t="str">
        <f>IF(OR(C418="",A418=""),"",IF(A418&lt;Vbld!$G$7,IF(VALUE(RIGHT(T418,2))&lt;50,76,96),INDEX(EC!$C$2:$C$739,MATCH(C418,EC,0))))</f>
        <v/>
      </c>
      <c r="F418" s="32" t="str">
        <f t="shared" si="49"/>
        <v/>
      </c>
      <c r="G418" s="37"/>
      <c r="H418" s="37"/>
      <c r="I418" s="37"/>
      <c r="J418" s="35"/>
      <c r="K418" s="28"/>
      <c r="L418" s="28"/>
      <c r="M418" s="30"/>
      <c r="N418" s="39">
        <f t="shared" si="50"/>
        <v>0</v>
      </c>
      <c r="P418" s="4" t="str">
        <f t="shared" si="51"/>
        <v/>
      </c>
      <c r="Q418" s="4" t="str">
        <f t="shared" si="52"/>
        <v/>
      </c>
      <c r="R418" s="4" t="str">
        <f t="shared" si="54"/>
        <v>/</v>
      </c>
      <c r="S418" s="4" t="str">
        <f t="shared" si="55"/>
        <v/>
      </c>
      <c r="T418" s="4" t="str">
        <f t="shared" si="53"/>
        <v/>
      </c>
    </row>
    <row r="419" spans="1:20" x14ac:dyDescent="0.35">
      <c r="A419" s="53"/>
      <c r="B419" s="56"/>
      <c r="C419" s="59"/>
      <c r="D419" s="65" t="str">
        <f t="shared" si="48"/>
        <v/>
      </c>
      <c r="E419" s="63" t="str">
        <f>IF(OR(C419="",A419=""),"",IF(A419&lt;Vbld!$G$7,IF(VALUE(RIGHT(T419,2))&lt;50,76,96),INDEX(EC!$C$2:$C$739,MATCH(C419,EC,0))))</f>
        <v/>
      </c>
      <c r="F419" s="32" t="str">
        <f t="shared" si="49"/>
        <v/>
      </c>
      <c r="G419" s="37"/>
      <c r="H419" s="37"/>
      <c r="I419" s="37"/>
      <c r="J419" s="35"/>
      <c r="K419" s="28"/>
      <c r="L419" s="28"/>
      <c r="M419" s="30"/>
      <c r="N419" s="39">
        <f t="shared" si="50"/>
        <v>0</v>
      </c>
      <c r="P419" s="4" t="str">
        <f t="shared" si="51"/>
        <v/>
      </c>
      <c r="Q419" s="4" t="str">
        <f t="shared" si="52"/>
        <v/>
      </c>
      <c r="R419" s="4" t="str">
        <f t="shared" si="54"/>
        <v>/</v>
      </c>
      <c r="S419" s="4" t="str">
        <f t="shared" si="55"/>
        <v/>
      </c>
      <c r="T419" s="4" t="str">
        <f t="shared" si="53"/>
        <v/>
      </c>
    </row>
    <row r="420" spans="1:20" x14ac:dyDescent="0.35">
      <c r="A420" s="53"/>
      <c r="B420" s="56"/>
      <c r="C420" s="59"/>
      <c r="D420" s="65" t="str">
        <f t="shared" si="48"/>
        <v/>
      </c>
      <c r="E420" s="63" t="str">
        <f>IF(OR(C420="",A420=""),"",IF(A420&lt;Vbld!$G$7,IF(VALUE(RIGHT(T420,2))&lt;50,76,96),INDEX(EC!$C$2:$C$739,MATCH(C420,EC,0))))</f>
        <v/>
      </c>
      <c r="F420" s="32" t="str">
        <f t="shared" si="49"/>
        <v/>
      </c>
      <c r="G420" s="37"/>
      <c r="H420" s="37"/>
      <c r="I420" s="37"/>
      <c r="J420" s="35"/>
      <c r="K420" s="28"/>
      <c r="L420" s="28"/>
      <c r="M420" s="30"/>
      <c r="N420" s="39">
        <f t="shared" si="50"/>
        <v>0</v>
      </c>
      <c r="P420" s="4" t="str">
        <f t="shared" si="51"/>
        <v/>
      </c>
      <c r="Q420" s="4" t="str">
        <f t="shared" si="52"/>
        <v/>
      </c>
      <c r="R420" s="4" t="str">
        <f t="shared" si="54"/>
        <v>/</v>
      </c>
      <c r="S420" s="4" t="str">
        <f t="shared" si="55"/>
        <v/>
      </c>
      <c r="T420" s="4" t="str">
        <f t="shared" si="53"/>
        <v/>
      </c>
    </row>
    <row r="421" spans="1:20" x14ac:dyDescent="0.35">
      <c r="A421" s="53"/>
      <c r="B421" s="56"/>
      <c r="C421" s="59"/>
      <c r="D421" s="65" t="str">
        <f t="shared" si="48"/>
        <v/>
      </c>
      <c r="E421" s="63" t="str">
        <f>IF(OR(C421="",A421=""),"",IF(A421&lt;Vbld!$G$7,IF(VALUE(RIGHT(T421,2))&lt;50,76,96),INDEX(EC!$C$2:$C$739,MATCH(C421,EC,0))))</f>
        <v/>
      </c>
      <c r="F421" s="32" t="str">
        <f t="shared" si="49"/>
        <v/>
      </c>
      <c r="G421" s="37"/>
      <c r="H421" s="37"/>
      <c r="I421" s="37"/>
      <c r="J421" s="35"/>
      <c r="K421" s="28"/>
      <c r="L421" s="28"/>
      <c r="M421" s="30"/>
      <c r="N421" s="39">
        <f t="shared" si="50"/>
        <v>0</v>
      </c>
      <c r="P421" s="4" t="str">
        <f t="shared" si="51"/>
        <v/>
      </c>
      <c r="Q421" s="4" t="str">
        <f t="shared" si="52"/>
        <v/>
      </c>
      <c r="R421" s="4" t="str">
        <f t="shared" si="54"/>
        <v>/</v>
      </c>
      <c r="S421" s="4" t="str">
        <f t="shared" si="55"/>
        <v/>
      </c>
      <c r="T421" s="4" t="str">
        <f t="shared" si="53"/>
        <v/>
      </c>
    </row>
    <row r="422" spans="1:20" x14ac:dyDescent="0.35">
      <c r="A422" s="53"/>
      <c r="B422" s="56"/>
      <c r="C422" s="59"/>
      <c r="D422" s="65" t="str">
        <f t="shared" si="48"/>
        <v/>
      </c>
      <c r="E422" s="63" t="str">
        <f>IF(OR(C422="",A422=""),"",IF(A422&lt;Vbld!$G$7,IF(VALUE(RIGHT(T422,2))&lt;50,76,96),INDEX(EC!$C$2:$C$739,MATCH(C422,EC,0))))</f>
        <v/>
      </c>
      <c r="F422" s="32" t="str">
        <f t="shared" si="49"/>
        <v/>
      </c>
      <c r="G422" s="37"/>
      <c r="H422" s="37"/>
      <c r="I422" s="37"/>
      <c r="J422" s="35"/>
      <c r="K422" s="28"/>
      <c r="L422" s="28"/>
      <c r="M422" s="30"/>
      <c r="N422" s="39">
        <f t="shared" si="50"/>
        <v>0</v>
      </c>
      <c r="P422" s="4" t="str">
        <f t="shared" si="51"/>
        <v/>
      </c>
      <c r="Q422" s="4" t="str">
        <f t="shared" si="52"/>
        <v/>
      </c>
      <c r="R422" s="4" t="str">
        <f t="shared" si="54"/>
        <v>/</v>
      </c>
      <c r="S422" s="4" t="str">
        <f t="shared" si="55"/>
        <v/>
      </c>
      <c r="T422" s="4" t="str">
        <f t="shared" si="53"/>
        <v/>
      </c>
    </row>
    <row r="423" spans="1:20" x14ac:dyDescent="0.35">
      <c r="A423" s="53"/>
      <c r="B423" s="56"/>
      <c r="C423" s="59"/>
      <c r="D423" s="65" t="str">
        <f t="shared" si="48"/>
        <v/>
      </c>
      <c r="E423" s="63" t="str">
        <f>IF(OR(C423="",A423=""),"",IF(A423&lt;Vbld!$G$7,IF(VALUE(RIGHT(T423,2))&lt;50,76,96),INDEX(EC!$C$2:$C$739,MATCH(C423,EC,0))))</f>
        <v/>
      </c>
      <c r="F423" s="32" t="str">
        <f t="shared" si="49"/>
        <v/>
      </c>
      <c r="G423" s="37"/>
      <c r="H423" s="37"/>
      <c r="I423" s="37"/>
      <c r="J423" s="35"/>
      <c r="K423" s="28"/>
      <c r="L423" s="28"/>
      <c r="M423" s="30"/>
      <c r="N423" s="39">
        <f t="shared" si="50"/>
        <v>0</v>
      </c>
      <c r="P423" s="4" t="str">
        <f t="shared" si="51"/>
        <v/>
      </c>
      <c r="Q423" s="4" t="str">
        <f t="shared" si="52"/>
        <v/>
      </c>
      <c r="R423" s="4" t="str">
        <f t="shared" si="54"/>
        <v>/</v>
      </c>
      <c r="S423" s="4" t="str">
        <f t="shared" si="55"/>
        <v/>
      </c>
      <c r="T423" s="4" t="str">
        <f t="shared" si="53"/>
        <v/>
      </c>
    </row>
    <row r="424" spans="1:20" x14ac:dyDescent="0.35">
      <c r="A424" s="53"/>
      <c r="B424" s="56"/>
      <c r="C424" s="59"/>
      <c r="D424" s="65" t="str">
        <f t="shared" si="48"/>
        <v/>
      </c>
      <c r="E424" s="63" t="str">
        <f>IF(OR(C424="",A424=""),"",IF(A424&lt;Vbld!$G$7,IF(VALUE(RIGHT(T424,2))&lt;50,76,96),INDEX(EC!$C$2:$C$739,MATCH(C424,EC,0))))</f>
        <v/>
      </c>
      <c r="F424" s="32" t="str">
        <f t="shared" si="49"/>
        <v/>
      </c>
      <c r="G424" s="37"/>
      <c r="H424" s="37"/>
      <c r="I424" s="37"/>
      <c r="J424" s="35"/>
      <c r="K424" s="28"/>
      <c r="L424" s="28"/>
      <c r="M424" s="30"/>
      <c r="N424" s="39">
        <f t="shared" si="50"/>
        <v>0</v>
      </c>
      <c r="P424" s="4" t="str">
        <f t="shared" si="51"/>
        <v/>
      </c>
      <c r="Q424" s="4" t="str">
        <f t="shared" si="52"/>
        <v/>
      </c>
      <c r="R424" s="4" t="str">
        <f t="shared" si="54"/>
        <v>/</v>
      </c>
      <c r="S424" s="4" t="str">
        <f t="shared" si="55"/>
        <v/>
      </c>
      <c r="T424" s="4" t="str">
        <f t="shared" si="53"/>
        <v/>
      </c>
    </row>
    <row r="425" spans="1:20" x14ac:dyDescent="0.35">
      <c r="A425" s="53"/>
      <c r="B425" s="56"/>
      <c r="C425" s="59"/>
      <c r="D425" s="65" t="str">
        <f t="shared" si="48"/>
        <v/>
      </c>
      <c r="E425" s="63" t="str">
        <f>IF(OR(C425="",A425=""),"",IF(A425&lt;Vbld!$G$7,IF(VALUE(RIGHT(T425,2))&lt;50,76,96),INDEX(EC!$C$2:$C$739,MATCH(C425,EC,0))))</f>
        <v/>
      </c>
      <c r="F425" s="32" t="str">
        <f t="shared" si="49"/>
        <v/>
      </c>
      <c r="G425" s="37"/>
      <c r="H425" s="37"/>
      <c r="I425" s="37"/>
      <c r="J425" s="35"/>
      <c r="K425" s="28"/>
      <c r="L425" s="28"/>
      <c r="M425" s="30"/>
      <c r="N425" s="39">
        <f t="shared" si="50"/>
        <v>0</v>
      </c>
      <c r="P425" s="4" t="str">
        <f t="shared" si="51"/>
        <v/>
      </c>
      <c r="Q425" s="4" t="str">
        <f t="shared" si="52"/>
        <v/>
      </c>
      <c r="R425" s="4" t="str">
        <f t="shared" si="54"/>
        <v>/</v>
      </c>
      <c r="S425" s="4" t="str">
        <f t="shared" si="55"/>
        <v/>
      </c>
      <c r="T425" s="4" t="str">
        <f t="shared" si="53"/>
        <v/>
      </c>
    </row>
    <row r="426" spans="1:20" x14ac:dyDescent="0.35">
      <c r="A426" s="53"/>
      <c r="B426" s="56"/>
      <c r="C426" s="59"/>
      <c r="D426" s="65" t="str">
        <f t="shared" si="48"/>
        <v/>
      </c>
      <c r="E426" s="63" t="str">
        <f>IF(OR(C426="",A426=""),"",IF(A426&lt;Vbld!$G$7,IF(VALUE(RIGHT(T426,2))&lt;50,76,96),INDEX(EC!$C$2:$C$739,MATCH(C426,EC,0))))</f>
        <v/>
      </c>
      <c r="F426" s="32" t="str">
        <f t="shared" si="49"/>
        <v/>
      </c>
      <c r="G426" s="37"/>
      <c r="H426" s="37"/>
      <c r="I426" s="37"/>
      <c r="J426" s="35"/>
      <c r="K426" s="28"/>
      <c r="L426" s="28"/>
      <c r="M426" s="30"/>
      <c r="N426" s="39">
        <f t="shared" si="50"/>
        <v>0</v>
      </c>
      <c r="P426" s="4" t="str">
        <f t="shared" si="51"/>
        <v/>
      </c>
      <c r="Q426" s="4" t="str">
        <f t="shared" si="52"/>
        <v/>
      </c>
      <c r="R426" s="4" t="str">
        <f t="shared" si="54"/>
        <v>/</v>
      </c>
      <c r="S426" s="4" t="str">
        <f t="shared" si="55"/>
        <v/>
      </c>
      <c r="T426" s="4" t="str">
        <f t="shared" si="53"/>
        <v/>
      </c>
    </row>
    <row r="427" spans="1:20" x14ac:dyDescent="0.35">
      <c r="A427" s="53"/>
      <c r="B427" s="56"/>
      <c r="C427" s="59"/>
      <c r="D427" s="65" t="str">
        <f t="shared" si="48"/>
        <v/>
      </c>
      <c r="E427" s="63" t="str">
        <f>IF(OR(C427="",A427=""),"",IF(A427&lt;Vbld!$G$7,IF(VALUE(RIGHT(T427,2))&lt;50,76,96),INDEX(EC!$C$2:$C$739,MATCH(C427,EC,0))))</f>
        <v/>
      </c>
      <c r="F427" s="32" t="str">
        <f t="shared" si="49"/>
        <v/>
      </c>
      <c r="G427" s="37"/>
      <c r="H427" s="37"/>
      <c r="I427" s="37"/>
      <c r="J427" s="35"/>
      <c r="K427" s="28"/>
      <c r="L427" s="28"/>
      <c r="M427" s="30"/>
      <c r="N427" s="39">
        <f t="shared" si="50"/>
        <v>0</v>
      </c>
      <c r="P427" s="4" t="str">
        <f t="shared" si="51"/>
        <v/>
      </c>
      <c r="Q427" s="4" t="str">
        <f t="shared" si="52"/>
        <v/>
      </c>
      <c r="R427" s="4" t="str">
        <f t="shared" si="54"/>
        <v>/</v>
      </c>
      <c r="S427" s="4" t="str">
        <f t="shared" si="55"/>
        <v/>
      </c>
      <c r="T427" s="4" t="str">
        <f t="shared" si="53"/>
        <v/>
      </c>
    </row>
    <row r="428" spans="1:20" x14ac:dyDescent="0.35">
      <c r="A428" s="53"/>
      <c r="B428" s="56"/>
      <c r="C428" s="59"/>
      <c r="D428" s="65" t="str">
        <f t="shared" si="48"/>
        <v/>
      </c>
      <c r="E428" s="63" t="str">
        <f>IF(OR(C428="",A428=""),"",IF(A428&lt;Vbld!$G$7,IF(VALUE(RIGHT(T428,2))&lt;50,76,96),INDEX(EC!$C$2:$C$739,MATCH(C428,EC,0))))</f>
        <v/>
      </c>
      <c r="F428" s="32" t="str">
        <f t="shared" si="49"/>
        <v/>
      </c>
      <c r="G428" s="37"/>
      <c r="H428" s="37"/>
      <c r="I428" s="37"/>
      <c r="J428" s="35"/>
      <c r="K428" s="28"/>
      <c r="L428" s="28"/>
      <c r="M428" s="30"/>
      <c r="N428" s="39">
        <f t="shared" si="50"/>
        <v>0</v>
      </c>
      <c r="P428" s="4" t="str">
        <f t="shared" si="51"/>
        <v/>
      </c>
      <c r="Q428" s="4" t="str">
        <f t="shared" si="52"/>
        <v/>
      </c>
      <c r="R428" s="4" t="str">
        <f t="shared" si="54"/>
        <v>/</v>
      </c>
      <c r="S428" s="4" t="str">
        <f t="shared" si="55"/>
        <v/>
      </c>
      <c r="T428" s="4" t="str">
        <f t="shared" si="53"/>
        <v/>
      </c>
    </row>
    <row r="429" spans="1:20" x14ac:dyDescent="0.35">
      <c r="A429" s="53"/>
      <c r="B429" s="56"/>
      <c r="C429" s="59"/>
      <c r="D429" s="65" t="str">
        <f t="shared" si="48"/>
        <v/>
      </c>
      <c r="E429" s="63" t="str">
        <f>IF(OR(C429="",A429=""),"",IF(A429&lt;Vbld!$G$7,IF(VALUE(RIGHT(T429,2))&lt;50,76,96),INDEX(EC!$C$2:$C$739,MATCH(C429,EC,0))))</f>
        <v/>
      </c>
      <c r="F429" s="32" t="str">
        <f t="shared" si="49"/>
        <v/>
      </c>
      <c r="G429" s="37"/>
      <c r="H429" s="37"/>
      <c r="I429" s="37"/>
      <c r="J429" s="35"/>
      <c r="K429" s="28"/>
      <c r="L429" s="28"/>
      <c r="M429" s="30"/>
      <c r="N429" s="39">
        <f t="shared" si="50"/>
        <v>0</v>
      </c>
      <c r="P429" s="4" t="str">
        <f t="shared" si="51"/>
        <v/>
      </c>
      <c r="Q429" s="4" t="str">
        <f t="shared" si="52"/>
        <v/>
      </c>
      <c r="R429" s="4" t="str">
        <f t="shared" si="54"/>
        <v>/</v>
      </c>
      <c r="S429" s="4" t="str">
        <f t="shared" si="55"/>
        <v/>
      </c>
      <c r="T429" s="4" t="str">
        <f t="shared" si="53"/>
        <v/>
      </c>
    </row>
    <row r="430" spans="1:20" x14ac:dyDescent="0.35">
      <c r="A430" s="53"/>
      <c r="B430" s="56"/>
      <c r="C430" s="59"/>
      <c r="D430" s="65" t="str">
        <f t="shared" si="48"/>
        <v/>
      </c>
      <c r="E430" s="63" t="str">
        <f>IF(OR(C430="",A430=""),"",IF(A430&lt;Vbld!$G$7,IF(VALUE(RIGHT(T430,2))&lt;50,76,96),INDEX(EC!$C$2:$C$739,MATCH(C430,EC,0))))</f>
        <v/>
      </c>
      <c r="F430" s="32" t="str">
        <f t="shared" si="49"/>
        <v/>
      </c>
      <c r="G430" s="37"/>
      <c r="H430" s="37"/>
      <c r="I430" s="37"/>
      <c r="J430" s="35"/>
      <c r="K430" s="28"/>
      <c r="L430" s="28"/>
      <c r="M430" s="30"/>
      <c r="N430" s="39">
        <f t="shared" si="50"/>
        <v>0</v>
      </c>
      <c r="P430" s="4" t="str">
        <f t="shared" si="51"/>
        <v/>
      </c>
      <c r="Q430" s="4" t="str">
        <f t="shared" si="52"/>
        <v/>
      </c>
      <c r="R430" s="4" t="str">
        <f t="shared" si="54"/>
        <v>/</v>
      </c>
      <c r="S430" s="4" t="str">
        <f t="shared" si="55"/>
        <v/>
      </c>
      <c r="T430" s="4" t="str">
        <f t="shared" si="53"/>
        <v/>
      </c>
    </row>
    <row r="431" spans="1:20" x14ac:dyDescent="0.35">
      <c r="A431" s="53"/>
      <c r="B431" s="56"/>
      <c r="C431" s="59"/>
      <c r="D431" s="65" t="str">
        <f t="shared" si="48"/>
        <v/>
      </c>
      <c r="E431" s="63" t="str">
        <f>IF(OR(C431="",A431=""),"",IF(A431&lt;Vbld!$G$7,IF(VALUE(RIGHT(T431,2))&lt;50,76,96),INDEX(EC!$C$2:$C$739,MATCH(C431,EC,0))))</f>
        <v/>
      </c>
      <c r="F431" s="32" t="str">
        <f t="shared" si="49"/>
        <v/>
      </c>
      <c r="G431" s="37"/>
      <c r="H431" s="37"/>
      <c r="I431" s="37"/>
      <c r="J431" s="35"/>
      <c r="K431" s="28"/>
      <c r="L431" s="28"/>
      <c r="M431" s="30"/>
      <c r="N431" s="39">
        <f t="shared" si="50"/>
        <v>0</v>
      </c>
      <c r="P431" s="4" t="str">
        <f t="shared" si="51"/>
        <v/>
      </c>
      <c r="Q431" s="4" t="str">
        <f t="shared" si="52"/>
        <v/>
      </c>
      <c r="R431" s="4" t="str">
        <f t="shared" si="54"/>
        <v>/</v>
      </c>
      <c r="S431" s="4" t="str">
        <f t="shared" si="55"/>
        <v/>
      </c>
      <c r="T431" s="4" t="str">
        <f t="shared" si="53"/>
        <v/>
      </c>
    </row>
    <row r="432" spans="1:20" x14ac:dyDescent="0.35">
      <c r="A432" s="53"/>
      <c r="B432" s="56"/>
      <c r="C432" s="59"/>
      <c r="D432" s="65" t="str">
        <f t="shared" si="48"/>
        <v/>
      </c>
      <c r="E432" s="63" t="str">
        <f>IF(OR(C432="",A432=""),"",IF(A432&lt;Vbld!$G$7,IF(VALUE(RIGHT(T432,2))&lt;50,76,96),INDEX(EC!$C$2:$C$739,MATCH(C432,EC,0))))</f>
        <v/>
      </c>
      <c r="F432" s="32" t="str">
        <f t="shared" si="49"/>
        <v/>
      </c>
      <c r="G432" s="37"/>
      <c r="H432" s="37"/>
      <c r="I432" s="37"/>
      <c r="J432" s="35"/>
      <c r="K432" s="28"/>
      <c r="L432" s="28"/>
      <c r="M432" s="30"/>
      <c r="N432" s="39">
        <f t="shared" si="50"/>
        <v>0</v>
      </c>
      <c r="P432" s="4" t="str">
        <f t="shared" si="51"/>
        <v/>
      </c>
      <c r="Q432" s="4" t="str">
        <f t="shared" si="52"/>
        <v/>
      </c>
      <c r="R432" s="4" t="str">
        <f t="shared" si="54"/>
        <v>/</v>
      </c>
      <c r="S432" s="4" t="str">
        <f t="shared" si="55"/>
        <v/>
      </c>
      <c r="T432" s="4" t="str">
        <f t="shared" si="53"/>
        <v/>
      </c>
    </row>
    <row r="433" spans="1:20" x14ac:dyDescent="0.35">
      <c r="A433" s="53"/>
      <c r="B433" s="56"/>
      <c r="C433" s="59"/>
      <c r="D433" s="65" t="str">
        <f t="shared" si="48"/>
        <v/>
      </c>
      <c r="E433" s="63" t="str">
        <f>IF(OR(C433="",A433=""),"",IF(A433&lt;Vbld!$G$7,IF(VALUE(RIGHT(T433,2))&lt;50,76,96),INDEX(EC!$C$2:$C$739,MATCH(C433,EC,0))))</f>
        <v/>
      </c>
      <c r="F433" s="32" t="str">
        <f t="shared" si="49"/>
        <v/>
      </c>
      <c r="G433" s="37"/>
      <c r="H433" s="37"/>
      <c r="I433" s="37"/>
      <c r="J433" s="35"/>
      <c r="K433" s="28"/>
      <c r="L433" s="28"/>
      <c r="M433" s="30"/>
      <c r="N433" s="39">
        <f t="shared" si="50"/>
        <v>0</v>
      </c>
      <c r="P433" s="4" t="str">
        <f t="shared" si="51"/>
        <v/>
      </c>
      <c r="Q433" s="4" t="str">
        <f t="shared" si="52"/>
        <v/>
      </c>
      <c r="R433" s="4" t="str">
        <f t="shared" si="54"/>
        <v>/</v>
      </c>
      <c r="S433" s="4" t="str">
        <f t="shared" si="55"/>
        <v/>
      </c>
      <c r="T433" s="4" t="str">
        <f t="shared" si="53"/>
        <v/>
      </c>
    </row>
    <row r="434" spans="1:20" x14ac:dyDescent="0.35">
      <c r="A434" s="53"/>
      <c r="B434" s="56"/>
      <c r="C434" s="59"/>
      <c r="D434" s="65" t="str">
        <f t="shared" si="48"/>
        <v/>
      </c>
      <c r="E434" s="63" t="str">
        <f>IF(OR(C434="",A434=""),"",IF(A434&lt;Vbld!$G$7,IF(VALUE(RIGHT(T434,2))&lt;50,76,96),INDEX(EC!$C$2:$C$739,MATCH(C434,EC,0))))</f>
        <v/>
      </c>
      <c r="F434" s="32" t="str">
        <f t="shared" si="49"/>
        <v/>
      </c>
      <c r="G434" s="37"/>
      <c r="H434" s="37"/>
      <c r="I434" s="37"/>
      <c r="J434" s="35"/>
      <c r="K434" s="28"/>
      <c r="L434" s="28"/>
      <c r="M434" s="30"/>
      <c r="N434" s="39">
        <f t="shared" si="50"/>
        <v>0</v>
      </c>
      <c r="P434" s="4" t="str">
        <f t="shared" si="51"/>
        <v/>
      </c>
      <c r="Q434" s="4" t="str">
        <f t="shared" si="52"/>
        <v/>
      </c>
      <c r="R434" s="4" t="str">
        <f t="shared" si="54"/>
        <v>/</v>
      </c>
      <c r="S434" s="4" t="str">
        <f t="shared" si="55"/>
        <v/>
      </c>
      <c r="T434" s="4" t="str">
        <f t="shared" si="53"/>
        <v/>
      </c>
    </row>
    <row r="435" spans="1:20" x14ac:dyDescent="0.35">
      <c r="A435" s="53"/>
      <c r="B435" s="56"/>
      <c r="C435" s="59"/>
      <c r="D435" s="65" t="str">
        <f t="shared" si="48"/>
        <v/>
      </c>
      <c r="E435" s="63" t="str">
        <f>IF(OR(C435="",A435=""),"",IF(A435&lt;Vbld!$G$7,IF(VALUE(RIGHT(T435,2))&lt;50,76,96),INDEX(EC!$C$2:$C$739,MATCH(C435,EC,0))))</f>
        <v/>
      </c>
      <c r="F435" s="32" t="str">
        <f t="shared" si="49"/>
        <v/>
      </c>
      <c r="G435" s="37"/>
      <c r="H435" s="37"/>
      <c r="I435" s="37"/>
      <c r="J435" s="35"/>
      <c r="K435" s="28"/>
      <c r="L435" s="28"/>
      <c r="M435" s="30"/>
      <c r="N435" s="39">
        <f t="shared" si="50"/>
        <v>0</v>
      </c>
      <c r="P435" s="4" t="str">
        <f t="shared" si="51"/>
        <v/>
      </c>
      <c r="Q435" s="4" t="str">
        <f t="shared" si="52"/>
        <v/>
      </c>
      <c r="R435" s="4" t="str">
        <f t="shared" si="54"/>
        <v>/</v>
      </c>
      <c r="S435" s="4" t="str">
        <f t="shared" si="55"/>
        <v/>
      </c>
      <c r="T435" s="4" t="str">
        <f t="shared" si="53"/>
        <v/>
      </c>
    </row>
    <row r="436" spans="1:20" x14ac:dyDescent="0.35">
      <c r="A436" s="53"/>
      <c r="B436" s="56"/>
      <c r="C436" s="59"/>
      <c r="D436" s="65" t="str">
        <f t="shared" si="48"/>
        <v/>
      </c>
      <c r="E436" s="63" t="str">
        <f>IF(OR(C436="",A436=""),"",IF(A436&lt;Vbld!$G$7,IF(VALUE(RIGHT(T436,2))&lt;50,76,96),INDEX(EC!$C$2:$C$739,MATCH(C436,EC,0))))</f>
        <v/>
      </c>
      <c r="F436" s="32" t="str">
        <f t="shared" si="49"/>
        <v/>
      </c>
      <c r="G436" s="37"/>
      <c r="H436" s="37"/>
      <c r="I436" s="37"/>
      <c r="J436" s="35"/>
      <c r="K436" s="28"/>
      <c r="L436" s="28"/>
      <c r="M436" s="30"/>
      <c r="N436" s="39">
        <f t="shared" si="50"/>
        <v>0</v>
      </c>
      <c r="P436" s="4" t="str">
        <f t="shared" si="51"/>
        <v/>
      </c>
      <c r="Q436" s="4" t="str">
        <f t="shared" si="52"/>
        <v/>
      </c>
      <c r="R436" s="4" t="str">
        <f t="shared" si="54"/>
        <v>/</v>
      </c>
      <c r="S436" s="4" t="str">
        <f t="shared" si="55"/>
        <v/>
      </c>
      <c r="T436" s="4" t="str">
        <f t="shared" si="53"/>
        <v/>
      </c>
    </row>
    <row r="437" spans="1:20" x14ac:dyDescent="0.35">
      <c r="A437" s="53"/>
      <c r="B437" s="56"/>
      <c r="C437" s="59"/>
      <c r="D437" s="65" t="str">
        <f t="shared" si="48"/>
        <v/>
      </c>
      <c r="E437" s="63" t="str">
        <f>IF(OR(C437="",A437=""),"",IF(A437&lt;Vbld!$G$7,IF(VALUE(RIGHT(T437,2))&lt;50,76,96),INDEX(EC!$C$2:$C$739,MATCH(C437,EC,0))))</f>
        <v/>
      </c>
      <c r="F437" s="32" t="str">
        <f t="shared" si="49"/>
        <v/>
      </c>
      <c r="G437" s="37"/>
      <c r="H437" s="37"/>
      <c r="I437" s="37"/>
      <c r="J437" s="35"/>
      <c r="K437" s="28"/>
      <c r="L437" s="28"/>
      <c r="M437" s="30"/>
      <c r="N437" s="39">
        <f t="shared" si="50"/>
        <v>0</v>
      </c>
      <c r="P437" s="4" t="str">
        <f t="shared" si="51"/>
        <v/>
      </c>
      <c r="Q437" s="4" t="str">
        <f t="shared" si="52"/>
        <v/>
      </c>
      <c r="R437" s="4" t="str">
        <f t="shared" si="54"/>
        <v>/</v>
      </c>
      <c r="S437" s="4" t="str">
        <f t="shared" si="55"/>
        <v/>
      </c>
      <c r="T437" s="4" t="str">
        <f t="shared" si="53"/>
        <v/>
      </c>
    </row>
    <row r="438" spans="1:20" x14ac:dyDescent="0.35">
      <c r="A438" s="53"/>
      <c r="B438" s="56"/>
      <c r="C438" s="59"/>
      <c r="D438" s="65" t="str">
        <f t="shared" si="48"/>
        <v/>
      </c>
      <c r="E438" s="63" t="str">
        <f>IF(OR(C438="",A438=""),"",IF(A438&lt;Vbld!$G$7,IF(VALUE(RIGHT(T438,2))&lt;50,76,96),INDEX(EC!$C$2:$C$739,MATCH(C438,EC,0))))</f>
        <v/>
      </c>
      <c r="F438" s="32" t="str">
        <f t="shared" si="49"/>
        <v/>
      </c>
      <c r="G438" s="37"/>
      <c r="H438" s="37"/>
      <c r="I438" s="37"/>
      <c r="J438" s="35"/>
      <c r="K438" s="28"/>
      <c r="L438" s="28"/>
      <c r="M438" s="30"/>
      <c r="N438" s="39">
        <f t="shared" si="50"/>
        <v>0</v>
      </c>
      <c r="P438" s="4" t="str">
        <f t="shared" si="51"/>
        <v/>
      </c>
      <c r="Q438" s="4" t="str">
        <f t="shared" si="52"/>
        <v/>
      </c>
      <c r="R438" s="4" t="str">
        <f t="shared" si="54"/>
        <v>/</v>
      </c>
      <c r="S438" s="4" t="str">
        <f t="shared" si="55"/>
        <v/>
      </c>
      <c r="T438" s="4" t="str">
        <f t="shared" si="53"/>
        <v/>
      </c>
    </row>
    <row r="439" spans="1:20" x14ac:dyDescent="0.35">
      <c r="A439" s="53"/>
      <c r="B439" s="56"/>
      <c r="C439" s="59"/>
      <c r="D439" s="65" t="str">
        <f t="shared" si="48"/>
        <v/>
      </c>
      <c r="E439" s="63" t="str">
        <f>IF(OR(C439="",A439=""),"",IF(A439&lt;Vbld!$G$7,IF(VALUE(RIGHT(T439,2))&lt;50,76,96),INDEX(EC!$C$2:$C$739,MATCH(C439,EC,0))))</f>
        <v/>
      </c>
      <c r="F439" s="32" t="str">
        <f t="shared" si="49"/>
        <v/>
      </c>
      <c r="G439" s="37"/>
      <c r="H439" s="37"/>
      <c r="I439" s="37"/>
      <c r="J439" s="35"/>
      <c r="K439" s="28"/>
      <c r="L439" s="28"/>
      <c r="M439" s="30"/>
      <c r="N439" s="39">
        <f t="shared" si="50"/>
        <v>0</v>
      </c>
      <c r="P439" s="4" t="str">
        <f t="shared" si="51"/>
        <v/>
      </c>
      <c r="Q439" s="4" t="str">
        <f t="shared" si="52"/>
        <v/>
      </c>
      <c r="R439" s="4" t="str">
        <f t="shared" si="54"/>
        <v>/</v>
      </c>
      <c r="S439" s="4" t="str">
        <f t="shared" si="55"/>
        <v/>
      </c>
      <c r="T439" s="4" t="str">
        <f t="shared" si="53"/>
        <v/>
      </c>
    </row>
    <row r="440" spans="1:20" x14ac:dyDescent="0.35">
      <c r="A440" s="53"/>
      <c r="B440" s="56"/>
      <c r="C440" s="59"/>
      <c r="D440" s="65" t="str">
        <f t="shared" si="48"/>
        <v/>
      </c>
      <c r="E440" s="63" t="str">
        <f>IF(OR(C440="",A440=""),"",IF(A440&lt;Vbld!$G$7,IF(VALUE(RIGHT(T440,2))&lt;50,76,96),INDEX(EC!$C$2:$C$739,MATCH(C440,EC,0))))</f>
        <v/>
      </c>
      <c r="F440" s="32" t="str">
        <f t="shared" si="49"/>
        <v/>
      </c>
      <c r="G440" s="37"/>
      <c r="H440" s="37"/>
      <c r="I440" s="37"/>
      <c r="J440" s="35"/>
      <c r="K440" s="28"/>
      <c r="L440" s="28"/>
      <c r="M440" s="30"/>
      <c r="N440" s="39">
        <f t="shared" si="50"/>
        <v>0</v>
      </c>
      <c r="P440" s="4" t="str">
        <f t="shared" si="51"/>
        <v/>
      </c>
      <c r="Q440" s="4" t="str">
        <f t="shared" si="52"/>
        <v/>
      </c>
      <c r="R440" s="4" t="str">
        <f t="shared" si="54"/>
        <v>/</v>
      </c>
      <c r="S440" s="4" t="str">
        <f t="shared" si="55"/>
        <v/>
      </c>
      <c r="T440" s="4" t="str">
        <f t="shared" si="53"/>
        <v/>
      </c>
    </row>
    <row r="441" spans="1:20" x14ac:dyDescent="0.35">
      <c r="A441" s="53"/>
      <c r="B441" s="56"/>
      <c r="C441" s="59"/>
      <c r="D441" s="65" t="str">
        <f t="shared" si="48"/>
        <v/>
      </c>
      <c r="E441" s="63" t="str">
        <f>IF(OR(C441="",A441=""),"",IF(A441&lt;Vbld!$G$7,IF(VALUE(RIGHT(T441,2))&lt;50,76,96),INDEX(EC!$C$2:$C$739,MATCH(C441,EC,0))))</f>
        <v/>
      </c>
      <c r="F441" s="32" t="str">
        <f t="shared" si="49"/>
        <v/>
      </c>
      <c r="G441" s="37"/>
      <c r="H441" s="37"/>
      <c r="I441" s="37"/>
      <c r="J441" s="35"/>
      <c r="K441" s="28"/>
      <c r="L441" s="28"/>
      <c r="M441" s="30"/>
      <c r="N441" s="39">
        <f t="shared" si="50"/>
        <v>0</v>
      </c>
      <c r="P441" s="4" t="str">
        <f t="shared" si="51"/>
        <v/>
      </c>
      <c r="Q441" s="4" t="str">
        <f t="shared" si="52"/>
        <v/>
      </c>
      <c r="R441" s="4" t="str">
        <f t="shared" si="54"/>
        <v>/</v>
      </c>
      <c r="S441" s="4" t="str">
        <f t="shared" si="55"/>
        <v/>
      </c>
      <c r="T441" s="4" t="str">
        <f t="shared" si="53"/>
        <v/>
      </c>
    </row>
    <row r="442" spans="1:20" x14ac:dyDescent="0.35">
      <c r="A442" s="53"/>
      <c r="B442" s="56"/>
      <c r="C442" s="59"/>
      <c r="D442" s="65" t="str">
        <f t="shared" si="48"/>
        <v/>
      </c>
      <c r="E442" s="63" t="str">
        <f>IF(OR(C442="",A442=""),"",IF(A442&lt;Vbld!$G$7,IF(VALUE(RIGHT(T442,2))&lt;50,76,96),INDEX(EC!$C$2:$C$739,MATCH(C442,EC,0))))</f>
        <v/>
      </c>
      <c r="F442" s="32" t="str">
        <f t="shared" si="49"/>
        <v/>
      </c>
      <c r="G442" s="37"/>
      <c r="H442" s="37"/>
      <c r="I442" s="37"/>
      <c r="J442" s="35"/>
      <c r="K442" s="28"/>
      <c r="L442" s="28"/>
      <c r="M442" s="30"/>
      <c r="N442" s="39">
        <f t="shared" si="50"/>
        <v>0</v>
      </c>
      <c r="P442" s="4" t="str">
        <f t="shared" si="51"/>
        <v/>
      </c>
      <c r="Q442" s="4" t="str">
        <f t="shared" si="52"/>
        <v/>
      </c>
      <c r="R442" s="4" t="str">
        <f t="shared" si="54"/>
        <v>/</v>
      </c>
      <c r="S442" s="4" t="str">
        <f t="shared" si="55"/>
        <v/>
      </c>
      <c r="T442" s="4" t="str">
        <f t="shared" si="53"/>
        <v/>
      </c>
    </row>
    <row r="443" spans="1:20" x14ac:dyDescent="0.35">
      <c r="A443" s="53"/>
      <c r="B443" s="56"/>
      <c r="C443" s="59"/>
      <c r="D443" s="65" t="str">
        <f t="shared" si="48"/>
        <v/>
      </c>
      <c r="E443" s="63" t="str">
        <f>IF(OR(C443="",A443=""),"",IF(A443&lt;Vbld!$G$7,IF(VALUE(RIGHT(T443,2))&lt;50,76,96),INDEX(EC!$C$2:$C$739,MATCH(C443,EC,0))))</f>
        <v/>
      </c>
      <c r="F443" s="32" t="str">
        <f t="shared" si="49"/>
        <v/>
      </c>
      <c r="G443" s="37"/>
      <c r="H443" s="37"/>
      <c r="I443" s="37"/>
      <c r="J443" s="35"/>
      <c r="K443" s="28"/>
      <c r="L443" s="28"/>
      <c r="M443" s="30"/>
      <c r="N443" s="39">
        <f t="shared" si="50"/>
        <v>0</v>
      </c>
      <c r="P443" s="4" t="str">
        <f t="shared" si="51"/>
        <v/>
      </c>
      <c r="Q443" s="4" t="str">
        <f t="shared" si="52"/>
        <v/>
      </c>
      <c r="R443" s="4" t="str">
        <f t="shared" si="54"/>
        <v>/</v>
      </c>
      <c r="S443" s="4" t="str">
        <f t="shared" si="55"/>
        <v/>
      </c>
      <c r="T443" s="4" t="str">
        <f t="shared" si="53"/>
        <v/>
      </c>
    </row>
    <row r="444" spans="1:20" x14ac:dyDescent="0.35">
      <c r="A444" s="53"/>
      <c r="B444" s="56"/>
      <c r="C444" s="59"/>
      <c r="D444" s="65" t="str">
        <f t="shared" si="48"/>
        <v/>
      </c>
      <c r="E444" s="63" t="str">
        <f>IF(OR(C444="",A444=""),"",IF(A444&lt;Vbld!$G$7,IF(VALUE(RIGHT(T444,2))&lt;50,76,96),INDEX(EC!$C$2:$C$739,MATCH(C444,EC,0))))</f>
        <v/>
      </c>
      <c r="F444" s="32" t="str">
        <f t="shared" si="49"/>
        <v/>
      </c>
      <c r="G444" s="37"/>
      <c r="H444" s="37"/>
      <c r="I444" s="37"/>
      <c r="J444" s="35"/>
      <c r="K444" s="28"/>
      <c r="L444" s="28"/>
      <c r="M444" s="30"/>
      <c r="N444" s="39">
        <f t="shared" si="50"/>
        <v>0</v>
      </c>
      <c r="P444" s="4" t="str">
        <f t="shared" si="51"/>
        <v/>
      </c>
      <c r="Q444" s="4" t="str">
        <f t="shared" si="52"/>
        <v/>
      </c>
      <c r="R444" s="4" t="str">
        <f t="shared" si="54"/>
        <v>/</v>
      </c>
      <c r="S444" s="4" t="str">
        <f t="shared" si="55"/>
        <v/>
      </c>
      <c r="T444" s="4" t="str">
        <f t="shared" si="53"/>
        <v/>
      </c>
    </row>
    <row r="445" spans="1:20" x14ac:dyDescent="0.35">
      <c r="A445" s="53"/>
      <c r="B445" s="56"/>
      <c r="C445" s="59"/>
      <c r="D445" s="65" t="str">
        <f t="shared" si="48"/>
        <v/>
      </c>
      <c r="E445" s="63" t="str">
        <f>IF(OR(C445="",A445=""),"",IF(A445&lt;Vbld!$G$7,IF(VALUE(RIGHT(T445,2))&lt;50,76,96),INDEX(EC!$C$2:$C$739,MATCH(C445,EC,0))))</f>
        <v/>
      </c>
      <c r="F445" s="32" t="str">
        <f t="shared" si="49"/>
        <v/>
      </c>
      <c r="G445" s="37"/>
      <c r="H445" s="37"/>
      <c r="I445" s="37"/>
      <c r="J445" s="35"/>
      <c r="K445" s="28"/>
      <c r="L445" s="28"/>
      <c r="M445" s="30"/>
      <c r="N445" s="39">
        <f t="shared" si="50"/>
        <v>0</v>
      </c>
      <c r="P445" s="4" t="str">
        <f t="shared" si="51"/>
        <v/>
      </c>
      <c r="Q445" s="4" t="str">
        <f t="shared" si="52"/>
        <v/>
      </c>
      <c r="R445" s="4" t="str">
        <f t="shared" si="54"/>
        <v>/</v>
      </c>
      <c r="S445" s="4" t="str">
        <f t="shared" si="55"/>
        <v/>
      </c>
      <c r="T445" s="4" t="str">
        <f t="shared" si="53"/>
        <v/>
      </c>
    </row>
    <row r="446" spans="1:20" x14ac:dyDescent="0.35">
      <c r="A446" s="53"/>
      <c r="B446" s="56"/>
      <c r="C446" s="59"/>
      <c r="D446" s="65" t="str">
        <f t="shared" si="48"/>
        <v/>
      </c>
      <c r="E446" s="63" t="str">
        <f>IF(OR(C446="",A446=""),"",IF(A446&lt;Vbld!$G$7,IF(VALUE(RIGHT(T446,2))&lt;50,76,96),INDEX(EC!$C$2:$C$739,MATCH(C446,EC,0))))</f>
        <v/>
      </c>
      <c r="F446" s="32" t="str">
        <f t="shared" si="49"/>
        <v/>
      </c>
      <c r="G446" s="37"/>
      <c r="H446" s="37"/>
      <c r="I446" s="37"/>
      <c r="J446" s="35"/>
      <c r="K446" s="28"/>
      <c r="L446" s="28"/>
      <c r="M446" s="30"/>
      <c r="N446" s="39">
        <f t="shared" si="50"/>
        <v>0</v>
      </c>
      <c r="P446" s="4" t="str">
        <f t="shared" si="51"/>
        <v/>
      </c>
      <c r="Q446" s="4" t="str">
        <f t="shared" si="52"/>
        <v/>
      </c>
      <c r="R446" s="4" t="str">
        <f t="shared" si="54"/>
        <v>/</v>
      </c>
      <c r="S446" s="4" t="str">
        <f t="shared" si="55"/>
        <v/>
      </c>
      <c r="T446" s="4" t="str">
        <f t="shared" si="53"/>
        <v/>
      </c>
    </row>
    <row r="447" spans="1:20" x14ac:dyDescent="0.35">
      <c r="A447" s="53"/>
      <c r="B447" s="56"/>
      <c r="C447" s="59"/>
      <c r="D447" s="65" t="str">
        <f t="shared" si="48"/>
        <v/>
      </c>
      <c r="E447" s="63" t="str">
        <f>IF(OR(C447="",A447=""),"",IF(A447&lt;Vbld!$G$7,IF(VALUE(RIGHT(T447,2))&lt;50,76,96),INDEX(EC!$C$2:$C$739,MATCH(C447,EC,0))))</f>
        <v/>
      </c>
      <c r="F447" s="32" t="str">
        <f t="shared" si="49"/>
        <v/>
      </c>
      <c r="G447" s="37"/>
      <c r="H447" s="37"/>
      <c r="I447" s="37"/>
      <c r="J447" s="35"/>
      <c r="K447" s="28"/>
      <c r="L447" s="28"/>
      <c r="M447" s="30"/>
      <c r="N447" s="39">
        <f t="shared" si="50"/>
        <v>0</v>
      </c>
      <c r="P447" s="4" t="str">
        <f t="shared" si="51"/>
        <v/>
      </c>
      <c r="Q447" s="4" t="str">
        <f t="shared" si="52"/>
        <v/>
      </c>
      <c r="R447" s="4" t="str">
        <f t="shared" si="54"/>
        <v>/</v>
      </c>
      <c r="S447" s="4" t="str">
        <f t="shared" si="55"/>
        <v/>
      </c>
      <c r="T447" s="4" t="str">
        <f t="shared" si="53"/>
        <v/>
      </c>
    </row>
    <row r="448" spans="1:20" x14ac:dyDescent="0.35">
      <c r="A448" s="53"/>
      <c r="B448" s="56"/>
      <c r="C448" s="59"/>
      <c r="D448" s="65" t="str">
        <f t="shared" si="48"/>
        <v/>
      </c>
      <c r="E448" s="63" t="str">
        <f>IF(OR(C448="",A448=""),"",IF(A448&lt;Vbld!$G$7,IF(VALUE(RIGHT(T448,2))&lt;50,76,96),INDEX(EC!$C$2:$C$739,MATCH(C448,EC,0))))</f>
        <v/>
      </c>
      <c r="F448" s="32" t="str">
        <f t="shared" si="49"/>
        <v/>
      </c>
      <c r="G448" s="37"/>
      <c r="H448" s="37"/>
      <c r="I448" s="37"/>
      <c r="J448" s="35"/>
      <c r="K448" s="28"/>
      <c r="L448" s="28"/>
      <c r="M448" s="30"/>
      <c r="N448" s="39">
        <f t="shared" si="50"/>
        <v>0</v>
      </c>
      <c r="P448" s="4" t="str">
        <f t="shared" si="51"/>
        <v/>
      </c>
      <c r="Q448" s="4" t="str">
        <f t="shared" si="52"/>
        <v/>
      </c>
      <c r="R448" s="4" t="str">
        <f t="shared" si="54"/>
        <v>/</v>
      </c>
      <c r="S448" s="4" t="str">
        <f t="shared" si="55"/>
        <v/>
      </c>
      <c r="T448" s="4" t="str">
        <f t="shared" si="53"/>
        <v/>
      </c>
    </row>
    <row r="449" spans="1:20" x14ac:dyDescent="0.35">
      <c r="A449" s="53"/>
      <c r="B449" s="56"/>
      <c r="C449" s="59"/>
      <c r="D449" s="65" t="str">
        <f t="shared" si="48"/>
        <v/>
      </c>
      <c r="E449" s="63" t="str">
        <f>IF(OR(C449="",A449=""),"",IF(A449&lt;Vbld!$G$7,IF(VALUE(RIGHT(T449,2))&lt;50,76,96),INDEX(EC!$C$2:$C$739,MATCH(C449,EC,0))))</f>
        <v/>
      </c>
      <c r="F449" s="32" t="str">
        <f t="shared" si="49"/>
        <v/>
      </c>
      <c r="G449" s="37"/>
      <c r="H449" s="37"/>
      <c r="I449" s="37"/>
      <c r="J449" s="35"/>
      <c r="K449" s="28"/>
      <c r="L449" s="28"/>
      <c r="M449" s="30"/>
      <c r="N449" s="39">
        <f t="shared" si="50"/>
        <v>0</v>
      </c>
      <c r="P449" s="4" t="str">
        <f t="shared" si="51"/>
        <v/>
      </c>
      <c r="Q449" s="4" t="str">
        <f t="shared" si="52"/>
        <v/>
      </c>
      <c r="R449" s="4" t="str">
        <f t="shared" si="54"/>
        <v>/</v>
      </c>
      <c r="S449" s="4" t="str">
        <f t="shared" si="55"/>
        <v/>
      </c>
      <c r="T449" s="4" t="str">
        <f t="shared" si="53"/>
        <v/>
      </c>
    </row>
    <row r="450" spans="1:20" x14ac:dyDescent="0.35">
      <c r="A450" s="53"/>
      <c r="B450" s="56"/>
      <c r="C450" s="59"/>
      <c r="D450" s="65" t="str">
        <f t="shared" si="48"/>
        <v/>
      </c>
      <c r="E450" s="63" t="str">
        <f>IF(OR(C450="",A450=""),"",IF(A450&lt;Vbld!$G$7,IF(VALUE(RIGHT(T450,2))&lt;50,76,96),INDEX(EC!$C$2:$C$739,MATCH(C450,EC,0))))</f>
        <v/>
      </c>
      <c r="F450" s="32" t="str">
        <f t="shared" si="49"/>
        <v/>
      </c>
      <c r="G450" s="37"/>
      <c r="H450" s="37"/>
      <c r="I450" s="37"/>
      <c r="J450" s="35"/>
      <c r="K450" s="28"/>
      <c r="L450" s="28"/>
      <c r="M450" s="30"/>
      <c r="N450" s="39">
        <f t="shared" si="50"/>
        <v>0</v>
      </c>
      <c r="P450" s="4" t="str">
        <f t="shared" si="51"/>
        <v/>
      </c>
      <c r="Q450" s="4" t="str">
        <f t="shared" si="52"/>
        <v/>
      </c>
      <c r="R450" s="4" t="str">
        <f t="shared" si="54"/>
        <v>/</v>
      </c>
      <c r="S450" s="4" t="str">
        <f t="shared" si="55"/>
        <v/>
      </c>
      <c r="T450" s="4" t="str">
        <f t="shared" si="53"/>
        <v/>
      </c>
    </row>
    <row r="451" spans="1:20" x14ac:dyDescent="0.35">
      <c r="A451" s="53"/>
      <c r="B451" s="56"/>
      <c r="C451" s="59"/>
      <c r="D451" s="65" t="str">
        <f t="shared" si="48"/>
        <v/>
      </c>
      <c r="E451" s="63" t="str">
        <f>IF(OR(C451="",A451=""),"",IF(A451&lt;Vbld!$G$7,IF(VALUE(RIGHT(T451,2))&lt;50,76,96),INDEX(EC!$C$2:$C$739,MATCH(C451,EC,0))))</f>
        <v/>
      </c>
      <c r="F451" s="32" t="str">
        <f t="shared" si="49"/>
        <v/>
      </c>
      <c r="G451" s="37"/>
      <c r="H451" s="37"/>
      <c r="I451" s="37"/>
      <c r="J451" s="35"/>
      <c r="K451" s="28"/>
      <c r="L451" s="28"/>
      <c r="M451" s="30"/>
      <c r="N451" s="39">
        <f t="shared" si="50"/>
        <v>0</v>
      </c>
      <c r="P451" s="4" t="str">
        <f t="shared" si="51"/>
        <v/>
      </c>
      <c r="Q451" s="4" t="str">
        <f t="shared" si="52"/>
        <v/>
      </c>
      <c r="R451" s="4" t="str">
        <f t="shared" si="54"/>
        <v>/</v>
      </c>
      <c r="S451" s="4" t="str">
        <f t="shared" si="55"/>
        <v/>
      </c>
      <c r="T451" s="4" t="str">
        <f t="shared" si="53"/>
        <v/>
      </c>
    </row>
    <row r="452" spans="1:20" x14ac:dyDescent="0.35">
      <c r="A452" s="53"/>
      <c r="B452" s="56"/>
      <c r="C452" s="59"/>
      <c r="D452" s="65" t="str">
        <f t="shared" si="48"/>
        <v/>
      </c>
      <c r="E452" s="63" t="str">
        <f>IF(OR(C452="",A452=""),"",IF(A452&lt;Vbld!$G$7,IF(VALUE(RIGHT(T452,2))&lt;50,76,96),INDEX(EC!$C$2:$C$739,MATCH(C452,EC,0))))</f>
        <v/>
      </c>
      <c r="F452" s="32" t="str">
        <f t="shared" si="49"/>
        <v/>
      </c>
      <c r="G452" s="37"/>
      <c r="H452" s="37"/>
      <c r="I452" s="37"/>
      <c r="J452" s="35"/>
      <c r="K452" s="28"/>
      <c r="L452" s="28"/>
      <c r="M452" s="30"/>
      <c r="N452" s="39">
        <f t="shared" si="50"/>
        <v>0</v>
      </c>
      <c r="P452" s="4" t="str">
        <f t="shared" si="51"/>
        <v/>
      </c>
      <c r="Q452" s="4" t="str">
        <f t="shared" si="52"/>
        <v/>
      </c>
      <c r="R452" s="4" t="str">
        <f t="shared" si="54"/>
        <v>/</v>
      </c>
      <c r="S452" s="4" t="str">
        <f t="shared" si="55"/>
        <v/>
      </c>
      <c r="T452" s="4" t="str">
        <f t="shared" si="53"/>
        <v/>
      </c>
    </row>
    <row r="453" spans="1:20" x14ac:dyDescent="0.35">
      <c r="A453" s="53"/>
      <c r="B453" s="56"/>
      <c r="C453" s="59"/>
      <c r="D453" s="65" t="str">
        <f t="shared" ref="D453:D504" si="56">IF(OR(B453="",C453=""),"",IF(LEN(C453)=5,CONCATENATE(B453,"/",LEFT(C453,3),"-",RIGHT(C453,2)),CONCATENATE(B453,"/",LEFT(C453,3),"-",MID(C453,4,2),RIGHT(C453,3))))</f>
        <v/>
      </c>
      <c r="E453" s="63" t="str">
        <f>IF(OR(C453="",A453=""),"",IF(A453&lt;Vbld!$G$7,IF(VALUE(RIGHT(T453,2))&lt;50,76,96),INDEX(EC!$C$2:$C$739,MATCH(C453,EC,0))))</f>
        <v/>
      </c>
      <c r="F453" s="32" t="str">
        <f t="shared" ref="F453:F504" si="57">IF(C453="","",INDEX(OmEC,MATCH(C453,EC,0)))</f>
        <v/>
      </c>
      <c r="G453" s="37"/>
      <c r="H453" s="37"/>
      <c r="I453" s="37"/>
      <c r="J453" s="35"/>
      <c r="K453" s="28"/>
      <c r="L453" s="28"/>
      <c r="M453" s="30"/>
      <c r="N453" s="39">
        <f t="shared" ref="N453:N504" si="58">SUM(I453:M453)</f>
        <v>0</v>
      </c>
      <c r="P453" s="4" t="str">
        <f t="shared" ref="P453:P504" si="59">LEFT(C453,3)</f>
        <v/>
      </c>
      <c r="Q453" s="4" t="str">
        <f t="shared" ref="Q453:Q504" si="60">IF(C453="","",IF(VALUE(RIGHT(T453,2))&lt;50,"G","B"))</f>
        <v/>
      </c>
      <c r="R453" s="4" t="str">
        <f t="shared" si="54"/>
        <v>/</v>
      </c>
      <c r="S453" s="4" t="str">
        <f t="shared" si="55"/>
        <v/>
      </c>
      <c r="T453" s="4" t="str">
        <f t="shared" ref="T453:T504" si="61">LEFT(C453,5)</f>
        <v/>
      </c>
    </row>
    <row r="454" spans="1:20" x14ac:dyDescent="0.35">
      <c r="A454" s="53"/>
      <c r="B454" s="56"/>
      <c r="C454" s="59"/>
      <c r="D454" s="65" t="str">
        <f t="shared" si="56"/>
        <v/>
      </c>
      <c r="E454" s="63" t="str">
        <f>IF(OR(C454="",A454=""),"",IF(A454&lt;Vbld!$G$7,IF(VALUE(RIGHT(T454,2))&lt;50,76,96),INDEX(EC!$C$2:$C$739,MATCH(C454,EC,0))))</f>
        <v/>
      </c>
      <c r="F454" s="32" t="str">
        <f t="shared" si="57"/>
        <v/>
      </c>
      <c r="G454" s="37"/>
      <c r="H454" s="37"/>
      <c r="I454" s="37"/>
      <c r="J454" s="35"/>
      <c r="K454" s="28"/>
      <c r="L454" s="28"/>
      <c r="M454" s="30"/>
      <c r="N454" s="39">
        <f t="shared" si="58"/>
        <v>0</v>
      </c>
      <c r="P454" s="4" t="str">
        <f t="shared" si="59"/>
        <v/>
      </c>
      <c r="Q454" s="4" t="str">
        <f t="shared" si="60"/>
        <v/>
      </c>
      <c r="R454" s="4" t="str">
        <f t="shared" ref="R454:R504" si="62">CONCATENATE(D454,"/",A454)</f>
        <v>/</v>
      </c>
      <c r="S454" s="4" t="str">
        <f t="shared" ref="S454:S504" si="63">LEFT(B454,3)</f>
        <v/>
      </c>
      <c r="T454" s="4" t="str">
        <f t="shared" si="61"/>
        <v/>
      </c>
    </row>
    <row r="455" spans="1:20" x14ac:dyDescent="0.35">
      <c r="A455" s="53"/>
      <c r="B455" s="56"/>
      <c r="C455" s="59"/>
      <c r="D455" s="65" t="str">
        <f t="shared" si="56"/>
        <v/>
      </c>
      <c r="E455" s="63" t="str">
        <f>IF(OR(C455="",A455=""),"",IF(A455&lt;Vbld!$G$7,IF(VALUE(RIGHT(T455,2))&lt;50,76,96),INDEX(EC!$C$2:$C$739,MATCH(C455,EC,0))))</f>
        <v/>
      </c>
      <c r="F455" s="32" t="str">
        <f t="shared" si="57"/>
        <v/>
      </c>
      <c r="G455" s="37"/>
      <c r="H455" s="37"/>
      <c r="I455" s="37"/>
      <c r="J455" s="35"/>
      <c r="K455" s="28"/>
      <c r="L455" s="28"/>
      <c r="M455" s="30"/>
      <c r="N455" s="39">
        <f t="shared" si="58"/>
        <v>0</v>
      </c>
      <c r="P455" s="4" t="str">
        <f t="shared" si="59"/>
        <v/>
      </c>
      <c r="Q455" s="4" t="str">
        <f t="shared" si="60"/>
        <v/>
      </c>
      <c r="R455" s="4" t="str">
        <f t="shared" si="62"/>
        <v>/</v>
      </c>
      <c r="S455" s="4" t="str">
        <f t="shared" si="63"/>
        <v/>
      </c>
      <c r="T455" s="4" t="str">
        <f t="shared" si="61"/>
        <v/>
      </c>
    </row>
    <row r="456" spans="1:20" x14ac:dyDescent="0.35">
      <c r="A456" s="53"/>
      <c r="B456" s="56"/>
      <c r="C456" s="59"/>
      <c r="D456" s="65" t="str">
        <f t="shared" si="56"/>
        <v/>
      </c>
      <c r="E456" s="63" t="str">
        <f>IF(OR(C456="",A456=""),"",IF(A456&lt;Vbld!$G$7,IF(VALUE(RIGHT(T456,2))&lt;50,76,96),INDEX(EC!$C$2:$C$739,MATCH(C456,EC,0))))</f>
        <v/>
      </c>
      <c r="F456" s="32" t="str">
        <f t="shared" si="57"/>
        <v/>
      </c>
      <c r="G456" s="37"/>
      <c r="H456" s="37"/>
      <c r="I456" s="37"/>
      <c r="J456" s="35"/>
      <c r="K456" s="28"/>
      <c r="L456" s="28"/>
      <c r="M456" s="30"/>
      <c r="N456" s="39">
        <f t="shared" si="58"/>
        <v>0</v>
      </c>
      <c r="P456" s="4" t="str">
        <f t="shared" si="59"/>
        <v/>
      </c>
      <c r="Q456" s="4" t="str">
        <f t="shared" si="60"/>
        <v/>
      </c>
      <c r="R456" s="4" t="str">
        <f t="shared" si="62"/>
        <v>/</v>
      </c>
      <c r="S456" s="4" t="str">
        <f t="shared" si="63"/>
        <v/>
      </c>
      <c r="T456" s="4" t="str">
        <f t="shared" si="61"/>
        <v/>
      </c>
    </row>
    <row r="457" spans="1:20" x14ac:dyDescent="0.35">
      <c r="A457" s="53"/>
      <c r="B457" s="56"/>
      <c r="C457" s="59"/>
      <c r="D457" s="65" t="str">
        <f t="shared" si="56"/>
        <v/>
      </c>
      <c r="E457" s="63" t="str">
        <f>IF(OR(C457="",A457=""),"",IF(A457&lt;Vbld!$G$7,IF(VALUE(RIGHT(T457,2))&lt;50,76,96),INDEX(EC!$C$2:$C$739,MATCH(C457,EC,0))))</f>
        <v/>
      </c>
      <c r="F457" s="32" t="str">
        <f t="shared" si="57"/>
        <v/>
      </c>
      <c r="G457" s="37"/>
      <c r="H457" s="37"/>
      <c r="I457" s="37"/>
      <c r="J457" s="35"/>
      <c r="K457" s="28"/>
      <c r="L457" s="28"/>
      <c r="M457" s="30"/>
      <c r="N457" s="39">
        <f t="shared" si="58"/>
        <v>0</v>
      </c>
      <c r="P457" s="4" t="str">
        <f t="shared" si="59"/>
        <v/>
      </c>
      <c r="Q457" s="4" t="str">
        <f t="shared" si="60"/>
        <v/>
      </c>
      <c r="R457" s="4" t="str">
        <f t="shared" si="62"/>
        <v>/</v>
      </c>
      <c r="S457" s="4" t="str">
        <f t="shared" si="63"/>
        <v/>
      </c>
      <c r="T457" s="4" t="str">
        <f t="shared" si="61"/>
        <v/>
      </c>
    </row>
    <row r="458" spans="1:20" x14ac:dyDescent="0.35">
      <c r="A458" s="53"/>
      <c r="B458" s="56"/>
      <c r="C458" s="59"/>
      <c r="D458" s="65" t="str">
        <f t="shared" si="56"/>
        <v/>
      </c>
      <c r="E458" s="63" t="str">
        <f>IF(OR(C458="",A458=""),"",IF(A458&lt;Vbld!$G$7,IF(VALUE(RIGHT(T458,2))&lt;50,76,96),INDEX(EC!$C$2:$C$739,MATCH(C458,EC,0))))</f>
        <v/>
      </c>
      <c r="F458" s="32" t="str">
        <f t="shared" si="57"/>
        <v/>
      </c>
      <c r="G458" s="37"/>
      <c r="H458" s="37"/>
      <c r="I458" s="37"/>
      <c r="J458" s="35"/>
      <c r="K458" s="28"/>
      <c r="L458" s="28"/>
      <c r="M458" s="30"/>
      <c r="N458" s="39">
        <f t="shared" si="58"/>
        <v>0</v>
      </c>
      <c r="P458" s="4" t="str">
        <f t="shared" si="59"/>
        <v/>
      </c>
      <c r="Q458" s="4" t="str">
        <f t="shared" si="60"/>
        <v/>
      </c>
      <c r="R458" s="4" t="str">
        <f t="shared" si="62"/>
        <v>/</v>
      </c>
      <c r="S458" s="4" t="str">
        <f t="shared" si="63"/>
        <v/>
      </c>
      <c r="T458" s="4" t="str">
        <f t="shared" si="61"/>
        <v/>
      </c>
    </row>
    <row r="459" spans="1:20" x14ac:dyDescent="0.35">
      <c r="A459" s="53"/>
      <c r="B459" s="56"/>
      <c r="C459" s="59"/>
      <c r="D459" s="65" t="str">
        <f t="shared" si="56"/>
        <v/>
      </c>
      <c r="E459" s="63" t="str">
        <f>IF(OR(C459="",A459=""),"",IF(A459&lt;Vbld!$G$7,IF(VALUE(RIGHT(T459,2))&lt;50,76,96),INDEX(EC!$C$2:$C$739,MATCH(C459,EC,0))))</f>
        <v/>
      </c>
      <c r="F459" s="32" t="str">
        <f t="shared" si="57"/>
        <v/>
      </c>
      <c r="G459" s="37"/>
      <c r="H459" s="37"/>
      <c r="I459" s="37"/>
      <c r="J459" s="35"/>
      <c r="K459" s="28"/>
      <c r="L459" s="28"/>
      <c r="M459" s="30"/>
      <c r="N459" s="39">
        <f t="shared" si="58"/>
        <v>0</v>
      </c>
      <c r="P459" s="4" t="str">
        <f t="shared" si="59"/>
        <v/>
      </c>
      <c r="Q459" s="4" t="str">
        <f t="shared" si="60"/>
        <v/>
      </c>
      <c r="R459" s="4" t="str">
        <f t="shared" si="62"/>
        <v>/</v>
      </c>
      <c r="S459" s="4" t="str">
        <f t="shared" si="63"/>
        <v/>
      </c>
      <c r="T459" s="4" t="str">
        <f t="shared" si="61"/>
        <v/>
      </c>
    </row>
    <row r="460" spans="1:20" x14ac:dyDescent="0.35">
      <c r="A460" s="53"/>
      <c r="B460" s="56"/>
      <c r="C460" s="59"/>
      <c r="D460" s="65" t="str">
        <f t="shared" si="56"/>
        <v/>
      </c>
      <c r="E460" s="63" t="str">
        <f>IF(OR(C460="",A460=""),"",IF(A460&lt;Vbld!$G$7,IF(VALUE(RIGHT(T460,2))&lt;50,76,96),INDEX(EC!$C$2:$C$739,MATCH(C460,EC,0))))</f>
        <v/>
      </c>
      <c r="F460" s="32" t="str">
        <f t="shared" si="57"/>
        <v/>
      </c>
      <c r="G460" s="37"/>
      <c r="H460" s="37"/>
      <c r="I460" s="37"/>
      <c r="J460" s="35"/>
      <c r="K460" s="28"/>
      <c r="L460" s="28"/>
      <c r="M460" s="30"/>
      <c r="N460" s="39">
        <f t="shared" si="58"/>
        <v>0</v>
      </c>
      <c r="P460" s="4" t="str">
        <f t="shared" si="59"/>
        <v/>
      </c>
      <c r="Q460" s="4" t="str">
        <f t="shared" si="60"/>
        <v/>
      </c>
      <c r="R460" s="4" t="str">
        <f t="shared" si="62"/>
        <v>/</v>
      </c>
      <c r="S460" s="4" t="str">
        <f t="shared" si="63"/>
        <v/>
      </c>
      <c r="T460" s="4" t="str">
        <f t="shared" si="61"/>
        <v/>
      </c>
    </row>
    <row r="461" spans="1:20" x14ac:dyDescent="0.35">
      <c r="A461" s="53"/>
      <c r="B461" s="56"/>
      <c r="C461" s="59"/>
      <c r="D461" s="65" t="str">
        <f t="shared" si="56"/>
        <v/>
      </c>
      <c r="E461" s="63" t="str">
        <f>IF(OR(C461="",A461=""),"",IF(A461&lt;Vbld!$G$7,IF(VALUE(RIGHT(T461,2))&lt;50,76,96),INDEX(EC!$C$2:$C$739,MATCH(C461,EC,0))))</f>
        <v/>
      </c>
      <c r="F461" s="32" t="str">
        <f t="shared" si="57"/>
        <v/>
      </c>
      <c r="G461" s="37"/>
      <c r="H461" s="37"/>
      <c r="I461" s="37"/>
      <c r="J461" s="35"/>
      <c r="K461" s="28"/>
      <c r="L461" s="28"/>
      <c r="M461" s="30"/>
      <c r="N461" s="39">
        <f t="shared" si="58"/>
        <v>0</v>
      </c>
      <c r="P461" s="4" t="str">
        <f t="shared" si="59"/>
        <v/>
      </c>
      <c r="Q461" s="4" t="str">
        <f t="shared" si="60"/>
        <v/>
      </c>
      <c r="R461" s="4" t="str">
        <f t="shared" si="62"/>
        <v>/</v>
      </c>
      <c r="S461" s="4" t="str">
        <f t="shared" si="63"/>
        <v/>
      </c>
      <c r="T461" s="4" t="str">
        <f t="shared" si="61"/>
        <v/>
      </c>
    </row>
    <row r="462" spans="1:20" x14ac:dyDescent="0.35">
      <c r="A462" s="53"/>
      <c r="B462" s="56"/>
      <c r="C462" s="59"/>
      <c r="D462" s="65" t="str">
        <f t="shared" si="56"/>
        <v/>
      </c>
      <c r="E462" s="63" t="str">
        <f>IF(OR(C462="",A462=""),"",IF(A462&lt;Vbld!$G$7,IF(VALUE(RIGHT(T462,2))&lt;50,76,96),INDEX(EC!$C$2:$C$739,MATCH(C462,EC,0))))</f>
        <v/>
      </c>
      <c r="F462" s="32" t="str">
        <f t="shared" si="57"/>
        <v/>
      </c>
      <c r="G462" s="37"/>
      <c r="H462" s="37"/>
      <c r="I462" s="37"/>
      <c r="J462" s="35"/>
      <c r="K462" s="28"/>
      <c r="L462" s="28"/>
      <c r="M462" s="30"/>
      <c r="N462" s="39">
        <f t="shared" si="58"/>
        <v>0</v>
      </c>
      <c r="P462" s="4" t="str">
        <f t="shared" si="59"/>
        <v/>
      </c>
      <c r="Q462" s="4" t="str">
        <f t="shared" si="60"/>
        <v/>
      </c>
      <c r="R462" s="4" t="str">
        <f t="shared" si="62"/>
        <v>/</v>
      </c>
      <c r="S462" s="4" t="str">
        <f t="shared" si="63"/>
        <v/>
      </c>
      <c r="T462" s="4" t="str">
        <f t="shared" si="61"/>
        <v/>
      </c>
    </row>
    <row r="463" spans="1:20" x14ac:dyDescent="0.35">
      <c r="A463" s="53"/>
      <c r="B463" s="56"/>
      <c r="C463" s="59"/>
      <c r="D463" s="65" t="str">
        <f t="shared" si="56"/>
        <v/>
      </c>
      <c r="E463" s="63" t="str">
        <f>IF(OR(C463="",A463=""),"",IF(A463&lt;Vbld!$G$7,IF(VALUE(RIGHT(T463,2))&lt;50,76,96),INDEX(EC!$C$2:$C$739,MATCH(C463,EC,0))))</f>
        <v/>
      </c>
      <c r="F463" s="32" t="str">
        <f t="shared" si="57"/>
        <v/>
      </c>
      <c r="G463" s="37"/>
      <c r="H463" s="37"/>
      <c r="I463" s="37"/>
      <c r="J463" s="35"/>
      <c r="K463" s="28"/>
      <c r="L463" s="28"/>
      <c r="M463" s="30"/>
      <c r="N463" s="39">
        <f t="shared" si="58"/>
        <v>0</v>
      </c>
      <c r="P463" s="4" t="str">
        <f t="shared" si="59"/>
        <v/>
      </c>
      <c r="Q463" s="4" t="str">
        <f t="shared" si="60"/>
        <v/>
      </c>
      <c r="R463" s="4" t="str">
        <f t="shared" si="62"/>
        <v>/</v>
      </c>
      <c r="S463" s="4" t="str">
        <f t="shared" si="63"/>
        <v/>
      </c>
      <c r="T463" s="4" t="str">
        <f t="shared" si="61"/>
        <v/>
      </c>
    </row>
    <row r="464" spans="1:20" x14ac:dyDescent="0.35">
      <c r="A464" s="53"/>
      <c r="B464" s="56"/>
      <c r="C464" s="59"/>
      <c r="D464" s="65" t="str">
        <f t="shared" si="56"/>
        <v/>
      </c>
      <c r="E464" s="63" t="str">
        <f>IF(OR(C464="",A464=""),"",IF(A464&lt;Vbld!$G$7,IF(VALUE(RIGHT(T464,2))&lt;50,76,96),INDEX(EC!$C$2:$C$739,MATCH(C464,EC,0))))</f>
        <v/>
      </c>
      <c r="F464" s="32" t="str">
        <f t="shared" si="57"/>
        <v/>
      </c>
      <c r="G464" s="37"/>
      <c r="H464" s="37"/>
      <c r="I464" s="37"/>
      <c r="J464" s="35"/>
      <c r="K464" s="28"/>
      <c r="L464" s="28"/>
      <c r="M464" s="30"/>
      <c r="N464" s="39">
        <f t="shared" si="58"/>
        <v>0</v>
      </c>
      <c r="P464" s="4" t="str">
        <f t="shared" si="59"/>
        <v/>
      </c>
      <c r="Q464" s="4" t="str">
        <f t="shared" si="60"/>
        <v/>
      </c>
      <c r="R464" s="4" t="str">
        <f t="shared" si="62"/>
        <v>/</v>
      </c>
      <c r="S464" s="4" t="str">
        <f t="shared" si="63"/>
        <v/>
      </c>
      <c r="T464" s="4" t="str">
        <f t="shared" si="61"/>
        <v/>
      </c>
    </row>
    <row r="465" spans="1:20" x14ac:dyDescent="0.35">
      <c r="A465" s="53"/>
      <c r="B465" s="56"/>
      <c r="C465" s="59"/>
      <c r="D465" s="65" t="str">
        <f t="shared" si="56"/>
        <v/>
      </c>
      <c r="E465" s="63" t="str">
        <f>IF(OR(C465="",A465=""),"",IF(A465&lt;Vbld!$G$7,IF(VALUE(RIGHT(T465,2))&lt;50,76,96),INDEX(EC!$C$2:$C$739,MATCH(C465,EC,0))))</f>
        <v/>
      </c>
      <c r="F465" s="32" t="str">
        <f t="shared" si="57"/>
        <v/>
      </c>
      <c r="G465" s="37"/>
      <c r="H465" s="37"/>
      <c r="I465" s="37"/>
      <c r="J465" s="35"/>
      <c r="K465" s="28"/>
      <c r="L465" s="28"/>
      <c r="M465" s="30"/>
      <c r="N465" s="39">
        <f t="shared" si="58"/>
        <v>0</v>
      </c>
      <c r="P465" s="4" t="str">
        <f t="shared" si="59"/>
        <v/>
      </c>
      <c r="Q465" s="4" t="str">
        <f t="shared" si="60"/>
        <v/>
      </c>
      <c r="R465" s="4" t="str">
        <f t="shared" si="62"/>
        <v>/</v>
      </c>
      <c r="S465" s="4" t="str">
        <f t="shared" si="63"/>
        <v/>
      </c>
      <c r="T465" s="4" t="str">
        <f t="shared" si="61"/>
        <v/>
      </c>
    </row>
    <row r="466" spans="1:20" x14ac:dyDescent="0.35">
      <c r="A466" s="53"/>
      <c r="B466" s="56"/>
      <c r="C466" s="59"/>
      <c r="D466" s="65" t="str">
        <f t="shared" si="56"/>
        <v/>
      </c>
      <c r="E466" s="63" t="str">
        <f>IF(OR(C466="",A466=""),"",IF(A466&lt;Vbld!$G$7,IF(VALUE(RIGHT(T466,2))&lt;50,76,96),INDEX(EC!$C$2:$C$739,MATCH(C466,EC,0))))</f>
        <v/>
      </c>
      <c r="F466" s="32" t="str">
        <f t="shared" si="57"/>
        <v/>
      </c>
      <c r="G466" s="37"/>
      <c r="H466" s="37"/>
      <c r="I466" s="37"/>
      <c r="J466" s="35"/>
      <c r="K466" s="28"/>
      <c r="L466" s="28"/>
      <c r="M466" s="30"/>
      <c r="N466" s="39">
        <f t="shared" si="58"/>
        <v>0</v>
      </c>
      <c r="P466" s="4" t="str">
        <f t="shared" si="59"/>
        <v/>
      </c>
      <c r="Q466" s="4" t="str">
        <f t="shared" si="60"/>
        <v/>
      </c>
      <c r="R466" s="4" t="str">
        <f t="shared" si="62"/>
        <v>/</v>
      </c>
      <c r="S466" s="4" t="str">
        <f t="shared" si="63"/>
        <v/>
      </c>
      <c r="T466" s="4" t="str">
        <f t="shared" si="61"/>
        <v/>
      </c>
    </row>
    <row r="467" spans="1:20" x14ac:dyDescent="0.35">
      <c r="A467" s="53"/>
      <c r="B467" s="56"/>
      <c r="C467" s="59"/>
      <c r="D467" s="65" t="str">
        <f t="shared" si="56"/>
        <v/>
      </c>
      <c r="E467" s="63" t="str">
        <f>IF(OR(C467="",A467=""),"",IF(A467&lt;Vbld!$G$7,IF(VALUE(RIGHT(T467,2))&lt;50,76,96),INDEX(EC!$C$2:$C$739,MATCH(C467,EC,0))))</f>
        <v/>
      </c>
      <c r="F467" s="32" t="str">
        <f t="shared" si="57"/>
        <v/>
      </c>
      <c r="G467" s="37"/>
      <c r="H467" s="37"/>
      <c r="I467" s="37"/>
      <c r="J467" s="35"/>
      <c r="K467" s="28"/>
      <c r="L467" s="28"/>
      <c r="M467" s="30"/>
      <c r="N467" s="39">
        <f t="shared" si="58"/>
        <v>0</v>
      </c>
      <c r="P467" s="4" t="str">
        <f t="shared" si="59"/>
        <v/>
      </c>
      <c r="Q467" s="4" t="str">
        <f t="shared" si="60"/>
        <v/>
      </c>
      <c r="R467" s="4" t="str">
        <f t="shared" si="62"/>
        <v>/</v>
      </c>
      <c r="S467" s="4" t="str">
        <f t="shared" si="63"/>
        <v/>
      </c>
      <c r="T467" s="4" t="str">
        <f t="shared" si="61"/>
        <v/>
      </c>
    </row>
    <row r="468" spans="1:20" x14ac:dyDescent="0.35">
      <c r="A468" s="53"/>
      <c r="B468" s="56"/>
      <c r="C468" s="59"/>
      <c r="D468" s="65" t="str">
        <f t="shared" si="56"/>
        <v/>
      </c>
      <c r="E468" s="63" t="str">
        <f>IF(OR(C468="",A468=""),"",IF(A468&lt;Vbld!$G$7,IF(VALUE(RIGHT(T468,2))&lt;50,76,96),INDEX(EC!$C$2:$C$739,MATCH(C468,EC,0))))</f>
        <v/>
      </c>
      <c r="F468" s="32" t="str">
        <f t="shared" si="57"/>
        <v/>
      </c>
      <c r="G468" s="37"/>
      <c r="H468" s="37"/>
      <c r="I468" s="37"/>
      <c r="J468" s="35"/>
      <c r="K468" s="28"/>
      <c r="L468" s="28"/>
      <c r="M468" s="30"/>
      <c r="N468" s="39">
        <f t="shared" si="58"/>
        <v>0</v>
      </c>
      <c r="P468" s="4" t="str">
        <f t="shared" si="59"/>
        <v/>
      </c>
      <c r="Q468" s="4" t="str">
        <f t="shared" si="60"/>
        <v/>
      </c>
      <c r="R468" s="4" t="str">
        <f t="shared" si="62"/>
        <v>/</v>
      </c>
      <c r="S468" s="4" t="str">
        <f t="shared" si="63"/>
        <v/>
      </c>
      <c r="T468" s="4" t="str">
        <f t="shared" si="61"/>
        <v/>
      </c>
    </row>
    <row r="469" spans="1:20" x14ac:dyDescent="0.35">
      <c r="A469" s="53"/>
      <c r="B469" s="56"/>
      <c r="C469" s="59"/>
      <c r="D469" s="65" t="str">
        <f t="shared" si="56"/>
        <v/>
      </c>
      <c r="E469" s="63" t="str">
        <f>IF(OR(C469="",A469=""),"",IF(A469&lt;Vbld!$G$7,IF(VALUE(RIGHT(T469,2))&lt;50,76,96),INDEX(EC!$C$2:$C$739,MATCH(C469,EC,0))))</f>
        <v/>
      </c>
      <c r="F469" s="32" t="str">
        <f t="shared" si="57"/>
        <v/>
      </c>
      <c r="G469" s="37"/>
      <c r="H469" s="37"/>
      <c r="I469" s="37"/>
      <c r="J469" s="35"/>
      <c r="K469" s="28"/>
      <c r="L469" s="28"/>
      <c r="M469" s="30"/>
      <c r="N469" s="39">
        <f t="shared" si="58"/>
        <v>0</v>
      </c>
      <c r="P469" s="4" t="str">
        <f t="shared" si="59"/>
        <v/>
      </c>
      <c r="Q469" s="4" t="str">
        <f t="shared" si="60"/>
        <v/>
      </c>
      <c r="R469" s="4" t="str">
        <f t="shared" si="62"/>
        <v>/</v>
      </c>
      <c r="S469" s="4" t="str">
        <f t="shared" si="63"/>
        <v/>
      </c>
      <c r="T469" s="4" t="str">
        <f t="shared" si="61"/>
        <v/>
      </c>
    </row>
    <row r="470" spans="1:20" x14ac:dyDescent="0.35">
      <c r="A470" s="53"/>
      <c r="B470" s="56"/>
      <c r="C470" s="59"/>
      <c r="D470" s="65" t="str">
        <f t="shared" si="56"/>
        <v/>
      </c>
      <c r="E470" s="63" t="str">
        <f>IF(OR(C470="",A470=""),"",IF(A470&lt;Vbld!$G$7,IF(VALUE(RIGHT(T470,2))&lt;50,76,96),INDEX(EC!$C$2:$C$739,MATCH(C470,EC,0))))</f>
        <v/>
      </c>
      <c r="F470" s="32" t="str">
        <f t="shared" si="57"/>
        <v/>
      </c>
      <c r="G470" s="37"/>
      <c r="H470" s="37"/>
      <c r="I470" s="37"/>
      <c r="J470" s="35"/>
      <c r="K470" s="28"/>
      <c r="L470" s="28"/>
      <c r="M470" s="30"/>
      <c r="N470" s="39">
        <f t="shared" si="58"/>
        <v>0</v>
      </c>
      <c r="P470" s="4" t="str">
        <f t="shared" si="59"/>
        <v/>
      </c>
      <c r="Q470" s="4" t="str">
        <f t="shared" si="60"/>
        <v/>
      </c>
      <c r="R470" s="4" t="str">
        <f t="shared" si="62"/>
        <v>/</v>
      </c>
      <c r="S470" s="4" t="str">
        <f t="shared" si="63"/>
        <v/>
      </c>
      <c r="T470" s="4" t="str">
        <f t="shared" si="61"/>
        <v/>
      </c>
    </row>
    <row r="471" spans="1:20" x14ac:dyDescent="0.35">
      <c r="A471" s="53"/>
      <c r="B471" s="56"/>
      <c r="C471" s="59"/>
      <c r="D471" s="65" t="str">
        <f t="shared" si="56"/>
        <v/>
      </c>
      <c r="E471" s="63" t="str">
        <f>IF(OR(C471="",A471=""),"",IF(A471&lt;Vbld!$G$7,IF(VALUE(RIGHT(T471,2))&lt;50,76,96),INDEX(EC!$C$2:$C$739,MATCH(C471,EC,0))))</f>
        <v/>
      </c>
      <c r="F471" s="32" t="str">
        <f t="shared" si="57"/>
        <v/>
      </c>
      <c r="G471" s="37"/>
      <c r="H471" s="37"/>
      <c r="I471" s="37"/>
      <c r="J471" s="35"/>
      <c r="K471" s="28"/>
      <c r="L471" s="28"/>
      <c r="M471" s="30"/>
      <c r="N471" s="39">
        <f t="shared" si="58"/>
        <v>0</v>
      </c>
      <c r="P471" s="4" t="str">
        <f t="shared" si="59"/>
        <v/>
      </c>
      <c r="Q471" s="4" t="str">
        <f t="shared" si="60"/>
        <v/>
      </c>
      <c r="R471" s="4" t="str">
        <f t="shared" si="62"/>
        <v>/</v>
      </c>
      <c r="S471" s="4" t="str">
        <f t="shared" si="63"/>
        <v/>
      </c>
      <c r="T471" s="4" t="str">
        <f t="shared" si="61"/>
        <v/>
      </c>
    </row>
    <row r="472" spans="1:20" x14ac:dyDescent="0.35">
      <c r="A472" s="53"/>
      <c r="B472" s="56"/>
      <c r="C472" s="59"/>
      <c r="D472" s="65" t="str">
        <f t="shared" si="56"/>
        <v/>
      </c>
      <c r="E472" s="63" t="str">
        <f>IF(OR(C472="",A472=""),"",IF(A472&lt;Vbld!$G$7,IF(VALUE(RIGHT(T472,2))&lt;50,76,96),INDEX(EC!$C$2:$C$739,MATCH(C472,EC,0))))</f>
        <v/>
      </c>
      <c r="F472" s="32" t="str">
        <f t="shared" si="57"/>
        <v/>
      </c>
      <c r="G472" s="37"/>
      <c r="H472" s="37"/>
      <c r="I472" s="37"/>
      <c r="J472" s="35"/>
      <c r="K472" s="28"/>
      <c r="L472" s="28"/>
      <c r="M472" s="30"/>
      <c r="N472" s="39">
        <f t="shared" si="58"/>
        <v>0</v>
      </c>
      <c r="P472" s="4" t="str">
        <f t="shared" si="59"/>
        <v/>
      </c>
      <c r="Q472" s="4" t="str">
        <f t="shared" si="60"/>
        <v/>
      </c>
      <c r="R472" s="4" t="str">
        <f t="shared" si="62"/>
        <v>/</v>
      </c>
      <c r="S472" s="4" t="str">
        <f t="shared" si="63"/>
        <v/>
      </c>
      <c r="T472" s="4" t="str">
        <f t="shared" si="61"/>
        <v/>
      </c>
    </row>
    <row r="473" spans="1:20" x14ac:dyDescent="0.35">
      <c r="A473" s="53"/>
      <c r="B473" s="56"/>
      <c r="C473" s="59"/>
      <c r="D473" s="65" t="str">
        <f t="shared" si="56"/>
        <v/>
      </c>
      <c r="E473" s="63" t="str">
        <f>IF(OR(C473="",A473=""),"",IF(A473&lt;Vbld!$G$7,IF(VALUE(RIGHT(T473,2))&lt;50,76,96),INDEX(EC!$C$2:$C$739,MATCH(C473,EC,0))))</f>
        <v/>
      </c>
      <c r="F473" s="32" t="str">
        <f t="shared" si="57"/>
        <v/>
      </c>
      <c r="G473" s="37"/>
      <c r="H473" s="37"/>
      <c r="I473" s="37"/>
      <c r="J473" s="35"/>
      <c r="K473" s="28"/>
      <c r="L473" s="28"/>
      <c r="M473" s="30"/>
      <c r="N473" s="39">
        <f t="shared" si="58"/>
        <v>0</v>
      </c>
      <c r="P473" s="4" t="str">
        <f t="shared" si="59"/>
        <v/>
      </c>
      <c r="Q473" s="4" t="str">
        <f t="shared" si="60"/>
        <v/>
      </c>
      <c r="R473" s="4" t="str">
        <f t="shared" si="62"/>
        <v>/</v>
      </c>
      <c r="S473" s="4" t="str">
        <f t="shared" si="63"/>
        <v/>
      </c>
      <c r="T473" s="4" t="str">
        <f t="shared" si="61"/>
        <v/>
      </c>
    </row>
    <row r="474" spans="1:20" x14ac:dyDescent="0.35">
      <c r="A474" s="53"/>
      <c r="B474" s="56"/>
      <c r="C474" s="59"/>
      <c r="D474" s="65" t="str">
        <f t="shared" si="56"/>
        <v/>
      </c>
      <c r="E474" s="63" t="str">
        <f>IF(OR(C474="",A474=""),"",IF(A474&lt;Vbld!$G$7,IF(VALUE(RIGHT(T474,2))&lt;50,76,96),INDEX(EC!$C$2:$C$739,MATCH(C474,EC,0))))</f>
        <v/>
      </c>
      <c r="F474" s="32" t="str">
        <f t="shared" si="57"/>
        <v/>
      </c>
      <c r="G474" s="37"/>
      <c r="H474" s="37"/>
      <c r="I474" s="37"/>
      <c r="J474" s="35"/>
      <c r="K474" s="28"/>
      <c r="L474" s="28"/>
      <c r="M474" s="30"/>
      <c r="N474" s="39">
        <f t="shared" si="58"/>
        <v>0</v>
      </c>
      <c r="P474" s="4" t="str">
        <f t="shared" si="59"/>
        <v/>
      </c>
      <c r="Q474" s="4" t="str">
        <f t="shared" si="60"/>
        <v/>
      </c>
      <c r="R474" s="4" t="str">
        <f t="shared" si="62"/>
        <v>/</v>
      </c>
      <c r="S474" s="4" t="str">
        <f t="shared" si="63"/>
        <v/>
      </c>
      <c r="T474" s="4" t="str">
        <f t="shared" si="61"/>
        <v/>
      </c>
    </row>
    <row r="475" spans="1:20" x14ac:dyDescent="0.35">
      <c r="A475" s="53"/>
      <c r="B475" s="56"/>
      <c r="C475" s="59"/>
      <c r="D475" s="65" t="str">
        <f t="shared" si="56"/>
        <v/>
      </c>
      <c r="E475" s="63" t="str">
        <f>IF(OR(C475="",A475=""),"",IF(A475&lt;Vbld!$G$7,IF(VALUE(RIGHT(T475,2))&lt;50,76,96),INDEX(EC!$C$2:$C$739,MATCH(C475,EC,0))))</f>
        <v/>
      </c>
      <c r="F475" s="32" t="str">
        <f t="shared" si="57"/>
        <v/>
      </c>
      <c r="G475" s="37"/>
      <c r="H475" s="37"/>
      <c r="I475" s="37"/>
      <c r="J475" s="35"/>
      <c r="K475" s="28"/>
      <c r="L475" s="28"/>
      <c r="M475" s="30"/>
      <c r="N475" s="39">
        <f t="shared" si="58"/>
        <v>0</v>
      </c>
      <c r="P475" s="4" t="str">
        <f t="shared" si="59"/>
        <v/>
      </c>
      <c r="Q475" s="4" t="str">
        <f t="shared" si="60"/>
        <v/>
      </c>
      <c r="R475" s="4" t="str">
        <f t="shared" si="62"/>
        <v>/</v>
      </c>
      <c r="S475" s="4" t="str">
        <f t="shared" si="63"/>
        <v/>
      </c>
      <c r="T475" s="4" t="str">
        <f t="shared" si="61"/>
        <v/>
      </c>
    </row>
    <row r="476" spans="1:20" x14ac:dyDescent="0.35">
      <c r="A476" s="53"/>
      <c r="B476" s="56"/>
      <c r="C476" s="59"/>
      <c r="D476" s="65" t="str">
        <f t="shared" si="56"/>
        <v/>
      </c>
      <c r="E476" s="63" t="str">
        <f>IF(OR(C476="",A476=""),"",IF(A476&lt;Vbld!$G$7,IF(VALUE(RIGHT(T476,2))&lt;50,76,96),INDEX(EC!$C$2:$C$739,MATCH(C476,EC,0))))</f>
        <v/>
      </c>
      <c r="F476" s="32" t="str">
        <f t="shared" si="57"/>
        <v/>
      </c>
      <c r="G476" s="37"/>
      <c r="H476" s="37"/>
      <c r="I476" s="37"/>
      <c r="J476" s="35"/>
      <c r="K476" s="28"/>
      <c r="L476" s="28"/>
      <c r="M476" s="30"/>
      <c r="N476" s="39">
        <f t="shared" si="58"/>
        <v>0</v>
      </c>
      <c r="P476" s="4" t="str">
        <f t="shared" si="59"/>
        <v/>
      </c>
      <c r="Q476" s="4" t="str">
        <f t="shared" si="60"/>
        <v/>
      </c>
      <c r="R476" s="4" t="str">
        <f t="shared" si="62"/>
        <v>/</v>
      </c>
      <c r="S476" s="4" t="str">
        <f t="shared" si="63"/>
        <v/>
      </c>
      <c r="T476" s="4" t="str">
        <f t="shared" si="61"/>
        <v/>
      </c>
    </row>
    <row r="477" spans="1:20" x14ac:dyDescent="0.35">
      <c r="A477" s="53"/>
      <c r="B477" s="56"/>
      <c r="C477" s="59"/>
      <c r="D477" s="65" t="str">
        <f t="shared" si="56"/>
        <v/>
      </c>
      <c r="E477" s="63" t="str">
        <f>IF(OR(C477="",A477=""),"",IF(A477&lt;Vbld!$G$7,IF(VALUE(RIGHT(T477,2))&lt;50,76,96),INDEX(EC!$C$2:$C$739,MATCH(C477,EC,0))))</f>
        <v/>
      </c>
      <c r="F477" s="32" t="str">
        <f t="shared" si="57"/>
        <v/>
      </c>
      <c r="G477" s="37"/>
      <c r="H477" s="37"/>
      <c r="I477" s="37"/>
      <c r="J477" s="35"/>
      <c r="K477" s="28"/>
      <c r="L477" s="28"/>
      <c r="M477" s="30"/>
      <c r="N477" s="39">
        <f t="shared" si="58"/>
        <v>0</v>
      </c>
      <c r="P477" s="4" t="str">
        <f t="shared" si="59"/>
        <v/>
      </c>
      <c r="Q477" s="4" t="str">
        <f t="shared" si="60"/>
        <v/>
      </c>
      <c r="R477" s="4" t="str">
        <f t="shared" si="62"/>
        <v>/</v>
      </c>
      <c r="S477" s="4" t="str">
        <f t="shared" si="63"/>
        <v/>
      </c>
      <c r="T477" s="4" t="str">
        <f t="shared" si="61"/>
        <v/>
      </c>
    </row>
    <row r="478" spans="1:20" x14ac:dyDescent="0.35">
      <c r="A478" s="53"/>
      <c r="B478" s="56"/>
      <c r="C478" s="59"/>
      <c r="D478" s="65" t="str">
        <f t="shared" si="56"/>
        <v/>
      </c>
      <c r="E478" s="63" t="str">
        <f>IF(OR(C478="",A478=""),"",IF(A478&lt;Vbld!$G$7,IF(VALUE(RIGHT(T478,2))&lt;50,76,96),INDEX(EC!$C$2:$C$739,MATCH(C478,EC,0))))</f>
        <v/>
      </c>
      <c r="F478" s="32" t="str">
        <f t="shared" si="57"/>
        <v/>
      </c>
      <c r="G478" s="37"/>
      <c r="H478" s="37"/>
      <c r="I478" s="37"/>
      <c r="J478" s="35"/>
      <c r="K478" s="28"/>
      <c r="L478" s="28"/>
      <c r="M478" s="30"/>
      <c r="N478" s="39">
        <f t="shared" si="58"/>
        <v>0</v>
      </c>
      <c r="P478" s="4" t="str">
        <f t="shared" si="59"/>
        <v/>
      </c>
      <c r="Q478" s="4" t="str">
        <f t="shared" si="60"/>
        <v/>
      </c>
      <c r="R478" s="4" t="str">
        <f t="shared" si="62"/>
        <v>/</v>
      </c>
      <c r="S478" s="4" t="str">
        <f t="shared" si="63"/>
        <v/>
      </c>
      <c r="T478" s="4" t="str">
        <f t="shared" si="61"/>
        <v/>
      </c>
    </row>
    <row r="479" spans="1:20" x14ac:dyDescent="0.35">
      <c r="A479" s="53"/>
      <c r="B479" s="56"/>
      <c r="C479" s="59"/>
      <c r="D479" s="65" t="str">
        <f t="shared" si="56"/>
        <v/>
      </c>
      <c r="E479" s="63" t="str">
        <f>IF(OR(C479="",A479=""),"",IF(A479&lt;Vbld!$G$7,IF(VALUE(RIGHT(T479,2))&lt;50,76,96),INDEX(EC!$C$2:$C$739,MATCH(C479,EC,0))))</f>
        <v/>
      </c>
      <c r="F479" s="32" t="str">
        <f t="shared" si="57"/>
        <v/>
      </c>
      <c r="G479" s="37"/>
      <c r="H479" s="37"/>
      <c r="I479" s="37"/>
      <c r="J479" s="35"/>
      <c r="K479" s="28"/>
      <c r="L479" s="28"/>
      <c r="M479" s="30"/>
      <c r="N479" s="39">
        <f t="shared" si="58"/>
        <v>0</v>
      </c>
      <c r="P479" s="4" t="str">
        <f t="shared" si="59"/>
        <v/>
      </c>
      <c r="Q479" s="4" t="str">
        <f t="shared" si="60"/>
        <v/>
      </c>
      <c r="R479" s="4" t="str">
        <f t="shared" si="62"/>
        <v>/</v>
      </c>
      <c r="S479" s="4" t="str">
        <f t="shared" si="63"/>
        <v/>
      </c>
      <c r="T479" s="4" t="str">
        <f t="shared" si="61"/>
        <v/>
      </c>
    </row>
    <row r="480" spans="1:20" x14ac:dyDescent="0.35">
      <c r="A480" s="53"/>
      <c r="B480" s="56"/>
      <c r="C480" s="59"/>
      <c r="D480" s="65" t="str">
        <f t="shared" si="56"/>
        <v/>
      </c>
      <c r="E480" s="63" t="str">
        <f>IF(OR(C480="",A480=""),"",IF(A480&lt;Vbld!$G$7,IF(VALUE(RIGHT(T480,2))&lt;50,76,96),INDEX(EC!$C$2:$C$739,MATCH(C480,EC,0))))</f>
        <v/>
      </c>
      <c r="F480" s="32" t="str">
        <f t="shared" si="57"/>
        <v/>
      </c>
      <c r="G480" s="37"/>
      <c r="H480" s="37"/>
      <c r="I480" s="37"/>
      <c r="J480" s="35"/>
      <c r="K480" s="28"/>
      <c r="L480" s="28"/>
      <c r="M480" s="30"/>
      <c r="N480" s="39">
        <f t="shared" si="58"/>
        <v>0</v>
      </c>
      <c r="P480" s="4" t="str">
        <f t="shared" si="59"/>
        <v/>
      </c>
      <c r="Q480" s="4" t="str">
        <f t="shared" si="60"/>
        <v/>
      </c>
      <c r="R480" s="4" t="str">
        <f t="shared" si="62"/>
        <v>/</v>
      </c>
      <c r="S480" s="4" t="str">
        <f t="shared" si="63"/>
        <v/>
      </c>
      <c r="T480" s="4" t="str">
        <f t="shared" si="61"/>
        <v/>
      </c>
    </row>
    <row r="481" spans="1:20" x14ac:dyDescent="0.35">
      <c r="A481" s="53"/>
      <c r="B481" s="56"/>
      <c r="C481" s="59"/>
      <c r="D481" s="65" t="str">
        <f t="shared" si="56"/>
        <v/>
      </c>
      <c r="E481" s="63" t="str">
        <f>IF(OR(C481="",A481=""),"",IF(A481&lt;Vbld!$G$7,IF(VALUE(RIGHT(T481,2))&lt;50,76,96),INDEX(EC!$C$2:$C$739,MATCH(C481,EC,0))))</f>
        <v/>
      </c>
      <c r="F481" s="32" t="str">
        <f t="shared" si="57"/>
        <v/>
      </c>
      <c r="G481" s="37"/>
      <c r="H481" s="37"/>
      <c r="I481" s="37"/>
      <c r="J481" s="35"/>
      <c r="K481" s="28"/>
      <c r="L481" s="28"/>
      <c r="M481" s="30"/>
      <c r="N481" s="39">
        <f t="shared" si="58"/>
        <v>0</v>
      </c>
      <c r="P481" s="4" t="str">
        <f t="shared" si="59"/>
        <v/>
      </c>
      <c r="Q481" s="4" t="str">
        <f t="shared" si="60"/>
        <v/>
      </c>
      <c r="R481" s="4" t="str">
        <f t="shared" si="62"/>
        <v>/</v>
      </c>
      <c r="S481" s="4" t="str">
        <f t="shared" si="63"/>
        <v/>
      </c>
      <c r="T481" s="4" t="str">
        <f t="shared" si="61"/>
        <v/>
      </c>
    </row>
    <row r="482" spans="1:20" x14ac:dyDescent="0.35">
      <c r="A482" s="53"/>
      <c r="B482" s="56"/>
      <c r="C482" s="59"/>
      <c r="D482" s="65" t="str">
        <f t="shared" si="56"/>
        <v/>
      </c>
      <c r="E482" s="63" t="str">
        <f>IF(OR(C482="",A482=""),"",IF(A482&lt;Vbld!$G$7,IF(VALUE(RIGHT(T482,2))&lt;50,76,96),INDEX(EC!$C$2:$C$739,MATCH(C482,EC,0))))</f>
        <v/>
      </c>
      <c r="F482" s="32" t="str">
        <f t="shared" si="57"/>
        <v/>
      </c>
      <c r="G482" s="37"/>
      <c r="H482" s="37"/>
      <c r="I482" s="37"/>
      <c r="J482" s="35"/>
      <c r="K482" s="28"/>
      <c r="L482" s="28"/>
      <c r="M482" s="30"/>
      <c r="N482" s="39">
        <f t="shared" si="58"/>
        <v>0</v>
      </c>
      <c r="P482" s="4" t="str">
        <f t="shared" si="59"/>
        <v/>
      </c>
      <c r="Q482" s="4" t="str">
        <f t="shared" si="60"/>
        <v/>
      </c>
      <c r="R482" s="4" t="str">
        <f t="shared" si="62"/>
        <v>/</v>
      </c>
      <c r="S482" s="4" t="str">
        <f t="shared" si="63"/>
        <v/>
      </c>
      <c r="T482" s="4" t="str">
        <f t="shared" si="61"/>
        <v/>
      </c>
    </row>
    <row r="483" spans="1:20" x14ac:dyDescent="0.35">
      <c r="A483" s="53"/>
      <c r="B483" s="56"/>
      <c r="C483" s="59"/>
      <c r="D483" s="65" t="str">
        <f t="shared" si="56"/>
        <v/>
      </c>
      <c r="E483" s="63" t="str">
        <f>IF(OR(C483="",A483=""),"",IF(A483&lt;Vbld!$G$7,IF(VALUE(RIGHT(T483,2))&lt;50,76,96),INDEX(EC!$C$2:$C$739,MATCH(C483,EC,0))))</f>
        <v/>
      </c>
      <c r="F483" s="32" t="str">
        <f t="shared" si="57"/>
        <v/>
      </c>
      <c r="G483" s="37"/>
      <c r="H483" s="37"/>
      <c r="I483" s="37"/>
      <c r="J483" s="35"/>
      <c r="K483" s="28"/>
      <c r="L483" s="28"/>
      <c r="M483" s="30"/>
      <c r="N483" s="39">
        <f t="shared" si="58"/>
        <v>0</v>
      </c>
      <c r="P483" s="4" t="str">
        <f t="shared" si="59"/>
        <v/>
      </c>
      <c r="Q483" s="4" t="str">
        <f t="shared" si="60"/>
        <v/>
      </c>
      <c r="R483" s="4" t="str">
        <f t="shared" si="62"/>
        <v>/</v>
      </c>
      <c r="S483" s="4" t="str">
        <f t="shared" si="63"/>
        <v/>
      </c>
      <c r="T483" s="4" t="str">
        <f t="shared" si="61"/>
        <v/>
      </c>
    </row>
    <row r="484" spans="1:20" x14ac:dyDescent="0.35">
      <c r="A484" s="53"/>
      <c r="B484" s="56"/>
      <c r="C484" s="59"/>
      <c r="D484" s="65" t="str">
        <f t="shared" si="56"/>
        <v/>
      </c>
      <c r="E484" s="63" t="str">
        <f>IF(OR(C484="",A484=""),"",IF(A484&lt;Vbld!$G$7,IF(VALUE(RIGHT(T484,2))&lt;50,76,96),INDEX(EC!$C$2:$C$739,MATCH(C484,EC,0))))</f>
        <v/>
      </c>
      <c r="F484" s="32" t="str">
        <f t="shared" si="57"/>
        <v/>
      </c>
      <c r="G484" s="37"/>
      <c r="H484" s="37"/>
      <c r="I484" s="37"/>
      <c r="J484" s="35"/>
      <c r="K484" s="28"/>
      <c r="L484" s="28"/>
      <c r="M484" s="30"/>
      <c r="N484" s="39">
        <f t="shared" si="58"/>
        <v>0</v>
      </c>
      <c r="P484" s="4" t="str">
        <f t="shared" si="59"/>
        <v/>
      </c>
      <c r="Q484" s="4" t="str">
        <f t="shared" si="60"/>
        <v/>
      </c>
      <c r="R484" s="4" t="str">
        <f t="shared" si="62"/>
        <v>/</v>
      </c>
      <c r="S484" s="4" t="str">
        <f t="shared" si="63"/>
        <v/>
      </c>
      <c r="T484" s="4" t="str">
        <f t="shared" si="61"/>
        <v/>
      </c>
    </row>
    <row r="485" spans="1:20" x14ac:dyDescent="0.35">
      <c r="A485" s="53"/>
      <c r="B485" s="56"/>
      <c r="C485" s="59"/>
      <c r="D485" s="65" t="str">
        <f t="shared" si="56"/>
        <v/>
      </c>
      <c r="E485" s="63" t="str">
        <f>IF(OR(C485="",A485=""),"",IF(A485&lt;Vbld!$G$7,IF(VALUE(RIGHT(T485,2))&lt;50,76,96),INDEX(EC!$C$2:$C$739,MATCH(C485,EC,0))))</f>
        <v/>
      </c>
      <c r="F485" s="32" t="str">
        <f t="shared" si="57"/>
        <v/>
      </c>
      <c r="G485" s="37"/>
      <c r="H485" s="37"/>
      <c r="I485" s="37"/>
      <c r="J485" s="35"/>
      <c r="K485" s="28"/>
      <c r="L485" s="28"/>
      <c r="M485" s="30"/>
      <c r="N485" s="39">
        <f t="shared" si="58"/>
        <v>0</v>
      </c>
      <c r="P485" s="4" t="str">
        <f t="shared" si="59"/>
        <v/>
      </c>
      <c r="Q485" s="4" t="str">
        <f t="shared" si="60"/>
        <v/>
      </c>
      <c r="R485" s="4" t="str">
        <f t="shared" si="62"/>
        <v>/</v>
      </c>
      <c r="S485" s="4" t="str">
        <f t="shared" si="63"/>
        <v/>
      </c>
      <c r="T485" s="4" t="str">
        <f t="shared" si="61"/>
        <v/>
      </c>
    </row>
    <row r="486" spans="1:20" x14ac:dyDescent="0.35">
      <c r="A486" s="53"/>
      <c r="B486" s="56"/>
      <c r="C486" s="59"/>
      <c r="D486" s="65" t="str">
        <f t="shared" si="56"/>
        <v/>
      </c>
      <c r="E486" s="63" t="str">
        <f>IF(OR(C486="",A486=""),"",IF(A486&lt;Vbld!$G$7,IF(VALUE(RIGHT(T486,2))&lt;50,76,96),INDEX(EC!$C$2:$C$739,MATCH(C486,EC,0))))</f>
        <v/>
      </c>
      <c r="F486" s="32" t="str">
        <f t="shared" si="57"/>
        <v/>
      </c>
      <c r="G486" s="37"/>
      <c r="H486" s="37"/>
      <c r="I486" s="37"/>
      <c r="J486" s="35"/>
      <c r="K486" s="28"/>
      <c r="L486" s="28"/>
      <c r="M486" s="30"/>
      <c r="N486" s="39">
        <f t="shared" si="58"/>
        <v>0</v>
      </c>
      <c r="P486" s="4" t="str">
        <f t="shared" si="59"/>
        <v/>
      </c>
      <c r="Q486" s="4" t="str">
        <f t="shared" si="60"/>
        <v/>
      </c>
      <c r="R486" s="4" t="str">
        <f t="shared" si="62"/>
        <v>/</v>
      </c>
      <c r="S486" s="4" t="str">
        <f t="shared" si="63"/>
        <v/>
      </c>
      <c r="T486" s="4" t="str">
        <f t="shared" si="61"/>
        <v/>
      </c>
    </row>
    <row r="487" spans="1:20" x14ac:dyDescent="0.35">
      <c r="A487" s="53"/>
      <c r="B487" s="56"/>
      <c r="C487" s="59"/>
      <c r="D487" s="65" t="str">
        <f t="shared" si="56"/>
        <v/>
      </c>
      <c r="E487" s="63" t="str">
        <f>IF(OR(C487="",A487=""),"",IF(A487&lt;Vbld!$G$7,IF(VALUE(RIGHT(T487,2))&lt;50,76,96),INDEX(EC!$C$2:$C$739,MATCH(C487,EC,0))))</f>
        <v/>
      </c>
      <c r="F487" s="32" t="str">
        <f t="shared" si="57"/>
        <v/>
      </c>
      <c r="G487" s="37"/>
      <c r="H487" s="37"/>
      <c r="I487" s="37"/>
      <c r="J487" s="35"/>
      <c r="K487" s="28"/>
      <c r="L487" s="28"/>
      <c r="M487" s="30"/>
      <c r="N487" s="39">
        <f t="shared" si="58"/>
        <v>0</v>
      </c>
      <c r="P487" s="4" t="str">
        <f t="shared" si="59"/>
        <v/>
      </c>
      <c r="Q487" s="4" t="str">
        <f t="shared" si="60"/>
        <v/>
      </c>
      <c r="R487" s="4" t="str">
        <f t="shared" si="62"/>
        <v>/</v>
      </c>
      <c r="S487" s="4" t="str">
        <f t="shared" si="63"/>
        <v/>
      </c>
      <c r="T487" s="4" t="str">
        <f t="shared" si="61"/>
        <v/>
      </c>
    </row>
    <row r="488" spans="1:20" x14ac:dyDescent="0.35">
      <c r="A488" s="53"/>
      <c r="B488" s="56"/>
      <c r="C488" s="59"/>
      <c r="D488" s="65" t="str">
        <f t="shared" si="56"/>
        <v/>
      </c>
      <c r="E488" s="63" t="str">
        <f>IF(OR(C488="",A488=""),"",IF(A488&lt;Vbld!$G$7,IF(VALUE(RIGHT(T488,2))&lt;50,76,96),INDEX(EC!$C$2:$C$739,MATCH(C488,EC,0))))</f>
        <v/>
      </c>
      <c r="F488" s="32" t="str">
        <f t="shared" si="57"/>
        <v/>
      </c>
      <c r="G488" s="37"/>
      <c r="H488" s="37"/>
      <c r="I488" s="37"/>
      <c r="J488" s="35"/>
      <c r="K488" s="28"/>
      <c r="L488" s="28"/>
      <c r="M488" s="30"/>
      <c r="N488" s="39">
        <f t="shared" si="58"/>
        <v>0</v>
      </c>
      <c r="P488" s="4" t="str">
        <f t="shared" si="59"/>
        <v/>
      </c>
      <c r="Q488" s="4" t="str">
        <f t="shared" si="60"/>
        <v/>
      </c>
      <c r="R488" s="4" t="str">
        <f t="shared" si="62"/>
        <v>/</v>
      </c>
      <c r="S488" s="4" t="str">
        <f t="shared" si="63"/>
        <v/>
      </c>
      <c r="T488" s="4" t="str">
        <f t="shared" si="61"/>
        <v/>
      </c>
    </row>
    <row r="489" spans="1:20" x14ac:dyDescent="0.35">
      <c r="A489" s="53"/>
      <c r="B489" s="56"/>
      <c r="C489" s="59"/>
      <c r="D489" s="65" t="str">
        <f t="shared" si="56"/>
        <v/>
      </c>
      <c r="E489" s="63" t="str">
        <f>IF(OR(C489="",A489=""),"",IF(A489&lt;Vbld!$G$7,IF(VALUE(RIGHT(T489,2))&lt;50,76,96),INDEX(EC!$C$2:$C$739,MATCH(C489,EC,0))))</f>
        <v/>
      </c>
      <c r="F489" s="32" t="str">
        <f t="shared" si="57"/>
        <v/>
      </c>
      <c r="G489" s="37"/>
      <c r="H489" s="37"/>
      <c r="I489" s="37"/>
      <c r="J489" s="35"/>
      <c r="K489" s="28"/>
      <c r="L489" s="28"/>
      <c r="M489" s="30"/>
      <c r="N489" s="39">
        <f t="shared" si="58"/>
        <v>0</v>
      </c>
      <c r="P489" s="4" t="str">
        <f t="shared" si="59"/>
        <v/>
      </c>
      <c r="Q489" s="4" t="str">
        <f t="shared" si="60"/>
        <v/>
      </c>
      <c r="R489" s="4" t="str">
        <f t="shared" si="62"/>
        <v>/</v>
      </c>
      <c r="S489" s="4" t="str">
        <f t="shared" si="63"/>
        <v/>
      </c>
      <c r="T489" s="4" t="str">
        <f t="shared" si="61"/>
        <v/>
      </c>
    </row>
    <row r="490" spans="1:20" x14ac:dyDescent="0.35">
      <c r="A490" s="53"/>
      <c r="B490" s="56"/>
      <c r="C490" s="59"/>
      <c r="D490" s="65" t="str">
        <f t="shared" si="56"/>
        <v/>
      </c>
      <c r="E490" s="63" t="str">
        <f>IF(OR(C490="",A490=""),"",IF(A490&lt;Vbld!$G$7,IF(VALUE(RIGHT(T490,2))&lt;50,76,96),INDEX(EC!$C$2:$C$739,MATCH(C490,EC,0))))</f>
        <v/>
      </c>
      <c r="F490" s="32" t="str">
        <f t="shared" si="57"/>
        <v/>
      </c>
      <c r="G490" s="37"/>
      <c r="H490" s="37"/>
      <c r="I490" s="37"/>
      <c r="J490" s="35"/>
      <c r="K490" s="28"/>
      <c r="L490" s="28"/>
      <c r="M490" s="30"/>
      <c r="N490" s="39">
        <f t="shared" si="58"/>
        <v>0</v>
      </c>
      <c r="P490" s="4" t="str">
        <f t="shared" si="59"/>
        <v/>
      </c>
      <c r="Q490" s="4" t="str">
        <f t="shared" si="60"/>
        <v/>
      </c>
      <c r="R490" s="4" t="str">
        <f t="shared" si="62"/>
        <v>/</v>
      </c>
      <c r="S490" s="4" t="str">
        <f t="shared" si="63"/>
        <v/>
      </c>
      <c r="T490" s="4" t="str">
        <f t="shared" si="61"/>
        <v/>
      </c>
    </row>
    <row r="491" spans="1:20" x14ac:dyDescent="0.35">
      <c r="A491" s="53"/>
      <c r="B491" s="56"/>
      <c r="C491" s="59"/>
      <c r="D491" s="65" t="str">
        <f t="shared" si="56"/>
        <v/>
      </c>
      <c r="E491" s="63" t="str">
        <f>IF(OR(C491="",A491=""),"",IF(A491&lt;Vbld!$G$7,IF(VALUE(RIGHT(T491,2))&lt;50,76,96),INDEX(EC!$C$2:$C$739,MATCH(C491,EC,0))))</f>
        <v/>
      </c>
      <c r="F491" s="32" t="str">
        <f t="shared" si="57"/>
        <v/>
      </c>
      <c r="G491" s="37"/>
      <c r="H491" s="37"/>
      <c r="I491" s="37"/>
      <c r="J491" s="35"/>
      <c r="K491" s="28"/>
      <c r="L491" s="28"/>
      <c r="M491" s="30"/>
      <c r="N491" s="39">
        <f t="shared" si="58"/>
        <v>0</v>
      </c>
      <c r="P491" s="4" t="str">
        <f t="shared" si="59"/>
        <v/>
      </c>
      <c r="Q491" s="4" t="str">
        <f t="shared" si="60"/>
        <v/>
      </c>
      <c r="R491" s="4" t="str">
        <f t="shared" si="62"/>
        <v>/</v>
      </c>
      <c r="S491" s="4" t="str">
        <f t="shared" si="63"/>
        <v/>
      </c>
      <c r="T491" s="4" t="str">
        <f t="shared" si="61"/>
        <v/>
      </c>
    </row>
    <row r="492" spans="1:20" x14ac:dyDescent="0.35">
      <c r="A492" s="53"/>
      <c r="B492" s="56"/>
      <c r="C492" s="59"/>
      <c r="D492" s="65" t="str">
        <f t="shared" si="56"/>
        <v/>
      </c>
      <c r="E492" s="63" t="str">
        <f>IF(OR(C492="",A492=""),"",IF(A492&lt;Vbld!$G$7,IF(VALUE(RIGHT(T492,2))&lt;50,76,96),INDEX(EC!$C$2:$C$739,MATCH(C492,EC,0))))</f>
        <v/>
      </c>
      <c r="F492" s="32" t="str">
        <f t="shared" si="57"/>
        <v/>
      </c>
      <c r="G492" s="37"/>
      <c r="H492" s="37"/>
      <c r="I492" s="37"/>
      <c r="J492" s="35"/>
      <c r="K492" s="28"/>
      <c r="L492" s="28"/>
      <c r="M492" s="30"/>
      <c r="N492" s="39">
        <f t="shared" si="58"/>
        <v>0</v>
      </c>
      <c r="P492" s="4" t="str">
        <f t="shared" si="59"/>
        <v/>
      </c>
      <c r="Q492" s="4" t="str">
        <f t="shared" si="60"/>
        <v/>
      </c>
      <c r="R492" s="4" t="str">
        <f t="shared" si="62"/>
        <v>/</v>
      </c>
      <c r="S492" s="4" t="str">
        <f t="shared" si="63"/>
        <v/>
      </c>
      <c r="T492" s="4" t="str">
        <f t="shared" si="61"/>
        <v/>
      </c>
    </row>
    <row r="493" spans="1:20" x14ac:dyDescent="0.35">
      <c r="A493" s="53"/>
      <c r="B493" s="56"/>
      <c r="C493" s="59"/>
      <c r="D493" s="65" t="str">
        <f t="shared" si="56"/>
        <v/>
      </c>
      <c r="E493" s="63" t="str">
        <f>IF(OR(C493="",A493=""),"",IF(A493&lt;Vbld!$G$7,IF(VALUE(RIGHT(T493,2))&lt;50,76,96),INDEX(EC!$C$2:$C$739,MATCH(C493,EC,0))))</f>
        <v/>
      </c>
      <c r="F493" s="32" t="str">
        <f t="shared" si="57"/>
        <v/>
      </c>
      <c r="G493" s="37"/>
      <c r="H493" s="37"/>
      <c r="I493" s="37"/>
      <c r="J493" s="35"/>
      <c r="K493" s="28"/>
      <c r="L493" s="28"/>
      <c r="M493" s="30"/>
      <c r="N493" s="39">
        <f t="shared" si="58"/>
        <v>0</v>
      </c>
      <c r="P493" s="4" t="str">
        <f t="shared" si="59"/>
        <v/>
      </c>
      <c r="Q493" s="4" t="str">
        <f t="shared" si="60"/>
        <v/>
      </c>
      <c r="R493" s="4" t="str">
        <f t="shared" si="62"/>
        <v>/</v>
      </c>
      <c r="S493" s="4" t="str">
        <f t="shared" si="63"/>
        <v/>
      </c>
      <c r="T493" s="4" t="str">
        <f t="shared" si="61"/>
        <v/>
      </c>
    </row>
    <row r="494" spans="1:20" x14ac:dyDescent="0.35">
      <c r="A494" s="53"/>
      <c r="B494" s="56"/>
      <c r="C494" s="59"/>
      <c r="D494" s="65" t="str">
        <f t="shared" si="56"/>
        <v/>
      </c>
      <c r="E494" s="63" t="str">
        <f>IF(OR(C494="",A494=""),"",IF(A494&lt;Vbld!$G$7,IF(VALUE(RIGHT(T494,2))&lt;50,76,96),INDEX(EC!$C$2:$C$739,MATCH(C494,EC,0))))</f>
        <v/>
      </c>
      <c r="F494" s="32" t="str">
        <f t="shared" si="57"/>
        <v/>
      </c>
      <c r="G494" s="37"/>
      <c r="H494" s="37"/>
      <c r="I494" s="37"/>
      <c r="J494" s="35"/>
      <c r="K494" s="28"/>
      <c r="L494" s="28"/>
      <c r="M494" s="30"/>
      <c r="N494" s="39">
        <f t="shared" si="58"/>
        <v>0</v>
      </c>
      <c r="P494" s="4" t="str">
        <f t="shared" si="59"/>
        <v/>
      </c>
      <c r="Q494" s="4" t="str">
        <f t="shared" si="60"/>
        <v/>
      </c>
      <c r="R494" s="4" t="str">
        <f t="shared" si="62"/>
        <v>/</v>
      </c>
      <c r="S494" s="4" t="str">
        <f t="shared" si="63"/>
        <v/>
      </c>
      <c r="T494" s="4" t="str">
        <f t="shared" si="61"/>
        <v/>
      </c>
    </row>
    <row r="495" spans="1:20" x14ac:dyDescent="0.35">
      <c r="A495" s="53"/>
      <c r="B495" s="56"/>
      <c r="C495" s="59"/>
      <c r="D495" s="65" t="str">
        <f t="shared" si="56"/>
        <v/>
      </c>
      <c r="E495" s="63" t="str">
        <f>IF(OR(C495="",A495=""),"",IF(A495&lt;Vbld!$G$7,IF(VALUE(RIGHT(T495,2))&lt;50,76,96),INDEX(EC!$C$2:$C$739,MATCH(C495,EC,0))))</f>
        <v/>
      </c>
      <c r="F495" s="32" t="str">
        <f t="shared" si="57"/>
        <v/>
      </c>
      <c r="G495" s="37"/>
      <c r="H495" s="37"/>
      <c r="I495" s="37"/>
      <c r="J495" s="35"/>
      <c r="K495" s="28"/>
      <c r="L495" s="28"/>
      <c r="M495" s="30"/>
      <c r="N495" s="39">
        <f t="shared" si="58"/>
        <v>0</v>
      </c>
      <c r="P495" s="4" t="str">
        <f t="shared" si="59"/>
        <v/>
      </c>
      <c r="Q495" s="4" t="str">
        <f t="shared" si="60"/>
        <v/>
      </c>
      <c r="R495" s="4" t="str">
        <f t="shared" si="62"/>
        <v>/</v>
      </c>
      <c r="S495" s="4" t="str">
        <f t="shared" si="63"/>
        <v/>
      </c>
      <c r="T495" s="4" t="str">
        <f t="shared" si="61"/>
        <v/>
      </c>
    </row>
    <row r="496" spans="1:20" x14ac:dyDescent="0.35">
      <c r="A496" s="53"/>
      <c r="B496" s="56"/>
      <c r="C496" s="59"/>
      <c r="D496" s="65" t="str">
        <f t="shared" si="56"/>
        <v/>
      </c>
      <c r="E496" s="63" t="str">
        <f>IF(OR(C496="",A496=""),"",IF(A496&lt;Vbld!$G$7,IF(VALUE(RIGHT(T496,2))&lt;50,76,96),INDEX(EC!$C$2:$C$739,MATCH(C496,EC,0))))</f>
        <v/>
      </c>
      <c r="F496" s="32" t="str">
        <f t="shared" si="57"/>
        <v/>
      </c>
      <c r="G496" s="37"/>
      <c r="H496" s="37"/>
      <c r="I496" s="37"/>
      <c r="J496" s="35"/>
      <c r="K496" s="28"/>
      <c r="L496" s="28"/>
      <c r="M496" s="30"/>
      <c r="N496" s="39">
        <f t="shared" si="58"/>
        <v>0</v>
      </c>
      <c r="P496" s="4" t="str">
        <f t="shared" si="59"/>
        <v/>
      </c>
      <c r="Q496" s="4" t="str">
        <f t="shared" si="60"/>
        <v/>
      </c>
      <c r="R496" s="4" t="str">
        <f t="shared" si="62"/>
        <v>/</v>
      </c>
      <c r="S496" s="4" t="str">
        <f t="shared" si="63"/>
        <v/>
      </c>
      <c r="T496" s="4" t="str">
        <f t="shared" si="61"/>
        <v/>
      </c>
    </row>
    <row r="497" spans="1:20" x14ac:dyDescent="0.35">
      <c r="A497" s="53"/>
      <c r="B497" s="56"/>
      <c r="C497" s="59"/>
      <c r="D497" s="65" t="str">
        <f t="shared" si="56"/>
        <v/>
      </c>
      <c r="E497" s="63" t="str">
        <f>IF(OR(C497="",A497=""),"",IF(A497&lt;Vbld!$G$7,IF(VALUE(RIGHT(T497,2))&lt;50,76,96),INDEX(EC!$C$2:$C$739,MATCH(C497,EC,0))))</f>
        <v/>
      </c>
      <c r="F497" s="32" t="str">
        <f t="shared" si="57"/>
        <v/>
      </c>
      <c r="G497" s="37"/>
      <c r="H497" s="37"/>
      <c r="I497" s="37"/>
      <c r="J497" s="35"/>
      <c r="K497" s="28"/>
      <c r="L497" s="28"/>
      <c r="M497" s="30"/>
      <c r="N497" s="39">
        <f t="shared" si="58"/>
        <v>0</v>
      </c>
      <c r="P497" s="4" t="str">
        <f t="shared" si="59"/>
        <v/>
      </c>
      <c r="Q497" s="4" t="str">
        <f t="shared" si="60"/>
        <v/>
      </c>
      <c r="R497" s="4" t="str">
        <f t="shared" si="62"/>
        <v>/</v>
      </c>
      <c r="S497" s="4" t="str">
        <f t="shared" si="63"/>
        <v/>
      </c>
      <c r="T497" s="4" t="str">
        <f t="shared" si="61"/>
        <v/>
      </c>
    </row>
    <row r="498" spans="1:20" x14ac:dyDescent="0.35">
      <c r="A498" s="53"/>
      <c r="B498" s="56"/>
      <c r="C498" s="59"/>
      <c r="D498" s="65" t="str">
        <f t="shared" si="56"/>
        <v/>
      </c>
      <c r="E498" s="63" t="str">
        <f>IF(OR(C498="",A498=""),"",IF(A498&lt;Vbld!$G$7,IF(VALUE(RIGHT(T498,2))&lt;50,76,96),INDEX(EC!$C$2:$C$739,MATCH(C498,EC,0))))</f>
        <v/>
      </c>
      <c r="F498" s="32" t="str">
        <f t="shared" si="57"/>
        <v/>
      </c>
      <c r="G498" s="37"/>
      <c r="H498" s="37"/>
      <c r="I498" s="37"/>
      <c r="J498" s="35"/>
      <c r="K498" s="28"/>
      <c r="L498" s="28"/>
      <c r="M498" s="30"/>
      <c r="N498" s="39">
        <f t="shared" si="58"/>
        <v>0</v>
      </c>
      <c r="P498" s="4" t="str">
        <f t="shared" si="59"/>
        <v/>
      </c>
      <c r="Q498" s="4" t="str">
        <f t="shared" si="60"/>
        <v/>
      </c>
      <c r="R498" s="4" t="str">
        <f t="shared" si="62"/>
        <v>/</v>
      </c>
      <c r="S498" s="4" t="str">
        <f t="shared" si="63"/>
        <v/>
      </c>
      <c r="T498" s="4" t="str">
        <f t="shared" si="61"/>
        <v/>
      </c>
    </row>
    <row r="499" spans="1:20" x14ac:dyDescent="0.35">
      <c r="A499" s="53"/>
      <c r="B499" s="56"/>
      <c r="C499" s="59"/>
      <c r="D499" s="65" t="str">
        <f t="shared" si="56"/>
        <v/>
      </c>
      <c r="E499" s="63" t="str">
        <f>IF(OR(C499="",A499=""),"",IF(A499&lt;Vbld!$G$7,IF(VALUE(RIGHT(T499,2))&lt;50,76,96),INDEX(EC!$C$2:$C$739,MATCH(C499,EC,0))))</f>
        <v/>
      </c>
      <c r="F499" s="32" t="str">
        <f t="shared" si="57"/>
        <v/>
      </c>
      <c r="G499" s="37"/>
      <c r="H499" s="37"/>
      <c r="I499" s="37"/>
      <c r="J499" s="35"/>
      <c r="K499" s="28"/>
      <c r="L499" s="28"/>
      <c r="M499" s="30"/>
      <c r="N499" s="39">
        <f t="shared" si="58"/>
        <v>0</v>
      </c>
      <c r="P499" s="4" t="str">
        <f t="shared" si="59"/>
        <v/>
      </c>
      <c r="Q499" s="4" t="str">
        <f t="shared" si="60"/>
        <v/>
      </c>
      <c r="R499" s="4" t="str">
        <f t="shared" si="62"/>
        <v>/</v>
      </c>
      <c r="S499" s="4" t="str">
        <f t="shared" si="63"/>
        <v/>
      </c>
      <c r="T499" s="4" t="str">
        <f t="shared" si="61"/>
        <v/>
      </c>
    </row>
    <row r="500" spans="1:20" x14ac:dyDescent="0.35">
      <c r="A500" s="53"/>
      <c r="B500" s="56"/>
      <c r="C500" s="59"/>
      <c r="D500" s="65" t="str">
        <f t="shared" si="56"/>
        <v/>
      </c>
      <c r="E500" s="63" t="str">
        <f>IF(OR(C500="",A500=""),"",IF(A500&lt;Vbld!$G$7,IF(VALUE(RIGHT(T500,2))&lt;50,76,96),INDEX(EC!$C$2:$C$739,MATCH(C500,EC,0))))</f>
        <v/>
      </c>
      <c r="F500" s="32" t="str">
        <f t="shared" si="57"/>
        <v/>
      </c>
      <c r="G500" s="37"/>
      <c r="H500" s="37"/>
      <c r="I500" s="37"/>
      <c r="J500" s="35"/>
      <c r="K500" s="28"/>
      <c r="L500" s="28"/>
      <c r="M500" s="30"/>
      <c r="N500" s="39">
        <f t="shared" si="58"/>
        <v>0</v>
      </c>
      <c r="P500" s="4" t="str">
        <f t="shared" si="59"/>
        <v/>
      </c>
      <c r="Q500" s="4" t="str">
        <f t="shared" si="60"/>
        <v/>
      </c>
      <c r="R500" s="4" t="str">
        <f t="shared" si="62"/>
        <v>/</v>
      </c>
      <c r="S500" s="4" t="str">
        <f t="shared" si="63"/>
        <v/>
      </c>
      <c r="T500" s="4" t="str">
        <f t="shared" si="61"/>
        <v/>
      </c>
    </row>
    <row r="501" spans="1:20" x14ac:dyDescent="0.35">
      <c r="A501" s="53"/>
      <c r="B501" s="56"/>
      <c r="C501" s="59"/>
      <c r="D501" s="65" t="str">
        <f t="shared" si="56"/>
        <v/>
      </c>
      <c r="E501" s="63" t="str">
        <f>IF(OR(C501="",A501=""),"",IF(A501&lt;Vbld!$G$7,IF(VALUE(RIGHT(T501,2))&lt;50,76,96),INDEX(EC!$C$2:$C$739,MATCH(C501,EC,0))))</f>
        <v/>
      </c>
      <c r="F501" s="32" t="str">
        <f t="shared" si="57"/>
        <v/>
      </c>
      <c r="G501" s="37"/>
      <c r="H501" s="37"/>
      <c r="I501" s="37"/>
      <c r="J501" s="35"/>
      <c r="K501" s="28"/>
      <c r="L501" s="28"/>
      <c r="M501" s="30"/>
      <c r="N501" s="39">
        <f t="shared" si="58"/>
        <v>0</v>
      </c>
      <c r="P501" s="4" t="str">
        <f t="shared" si="59"/>
        <v/>
      </c>
      <c r="Q501" s="4" t="str">
        <f t="shared" si="60"/>
        <v/>
      </c>
      <c r="R501" s="4" t="str">
        <f t="shared" si="62"/>
        <v>/</v>
      </c>
      <c r="S501" s="4" t="str">
        <f t="shared" si="63"/>
        <v/>
      </c>
      <c r="T501" s="4" t="str">
        <f t="shared" si="61"/>
        <v/>
      </c>
    </row>
    <row r="502" spans="1:20" x14ac:dyDescent="0.35">
      <c r="A502" s="53"/>
      <c r="B502" s="56"/>
      <c r="C502" s="59"/>
      <c r="D502" s="65" t="str">
        <f t="shared" si="56"/>
        <v/>
      </c>
      <c r="E502" s="63" t="str">
        <f>IF(OR(C502="",A502=""),"",IF(A502&lt;Vbld!$G$7,IF(VALUE(RIGHT(T502,2))&lt;50,76,96),INDEX(EC!$C$2:$C$739,MATCH(C502,EC,0))))</f>
        <v/>
      </c>
      <c r="F502" s="32" t="str">
        <f t="shared" si="57"/>
        <v/>
      </c>
      <c r="G502" s="37"/>
      <c r="H502" s="37"/>
      <c r="I502" s="37"/>
      <c r="J502" s="35"/>
      <c r="K502" s="28"/>
      <c r="L502" s="28"/>
      <c r="M502" s="30"/>
      <c r="N502" s="39">
        <f t="shared" si="58"/>
        <v>0</v>
      </c>
      <c r="P502" s="4" t="str">
        <f t="shared" si="59"/>
        <v/>
      </c>
      <c r="Q502" s="4" t="str">
        <f t="shared" si="60"/>
        <v/>
      </c>
      <c r="R502" s="4" t="str">
        <f t="shared" si="62"/>
        <v>/</v>
      </c>
      <c r="S502" s="4" t="str">
        <f t="shared" si="63"/>
        <v/>
      </c>
      <c r="T502" s="4" t="str">
        <f t="shared" si="61"/>
        <v/>
      </c>
    </row>
    <row r="503" spans="1:20" x14ac:dyDescent="0.35">
      <c r="A503" s="53"/>
      <c r="B503" s="56"/>
      <c r="C503" s="59"/>
      <c r="D503" s="65" t="str">
        <f t="shared" si="56"/>
        <v/>
      </c>
      <c r="E503" s="63" t="str">
        <f>IF(OR(C503="",A503=""),"",IF(A503&lt;Vbld!$G$7,IF(VALUE(RIGHT(T503,2))&lt;50,76,96),INDEX(EC!$C$2:$C$739,MATCH(C503,EC,0))))</f>
        <v/>
      </c>
      <c r="F503" s="32" t="str">
        <f t="shared" si="57"/>
        <v/>
      </c>
      <c r="G503" s="37"/>
      <c r="H503" s="37"/>
      <c r="I503" s="37"/>
      <c r="J503" s="35"/>
      <c r="K503" s="28"/>
      <c r="L503" s="28"/>
      <c r="M503" s="30"/>
      <c r="N503" s="39">
        <f t="shared" si="58"/>
        <v>0</v>
      </c>
      <c r="P503" s="4" t="str">
        <f t="shared" si="59"/>
        <v/>
      </c>
      <c r="Q503" s="4" t="str">
        <f t="shared" si="60"/>
        <v/>
      </c>
      <c r="R503" s="4" t="str">
        <f t="shared" si="62"/>
        <v>/</v>
      </c>
      <c r="S503" s="4" t="str">
        <f t="shared" si="63"/>
        <v/>
      </c>
      <c r="T503" s="4" t="str">
        <f t="shared" si="61"/>
        <v/>
      </c>
    </row>
    <row r="504" spans="1:20" ht="15" thickBot="1" x14ac:dyDescent="0.4">
      <c r="A504" s="54"/>
      <c r="B504" s="57"/>
      <c r="C504" s="60"/>
      <c r="D504" s="66" t="str">
        <f t="shared" si="56"/>
        <v/>
      </c>
      <c r="E504" s="64" t="str">
        <f>IF(OR(C504="",A504=""),"",IF(A504&lt;Vbld!$G$7,IF(VALUE(RIGHT(T504,2))&lt;50,76,96),INDEX(EC!$C$2:$C$739,MATCH(C504,EC,0))))</f>
        <v/>
      </c>
      <c r="F504" s="33" t="str">
        <f t="shared" si="57"/>
        <v/>
      </c>
      <c r="G504" s="97"/>
      <c r="H504" s="97"/>
      <c r="I504" s="97"/>
      <c r="J504" s="98"/>
      <c r="K504" s="99"/>
      <c r="L504" s="99"/>
      <c r="M504" s="100"/>
      <c r="N504" s="40">
        <f t="shared" si="58"/>
        <v>0</v>
      </c>
      <c r="P504" s="4" t="str">
        <f t="shared" si="59"/>
        <v/>
      </c>
      <c r="Q504" s="4" t="str">
        <f t="shared" si="60"/>
        <v/>
      </c>
      <c r="R504" s="4" t="str">
        <f t="shared" si="62"/>
        <v>/</v>
      </c>
      <c r="S504" s="4" t="str">
        <f t="shared" si="63"/>
        <v/>
      </c>
      <c r="T504" s="4" t="str">
        <f t="shared" si="61"/>
        <v/>
      </c>
    </row>
    <row r="505" spans="1:20" x14ac:dyDescent="0.35">
      <c r="A505" s="9"/>
    </row>
  </sheetData>
  <sheetProtection password="EFFB" sheet="1" objects="1" scenarios="1"/>
  <autoFilter ref="A4:N504"/>
  <phoneticPr fontId="0" type="noConversion"/>
  <conditionalFormatting sqref="N5:N504">
    <cfRule type="cellIs" dxfId="1" priority="1" stopIfTrue="1" operator="lessThan">
      <formula>0</formula>
    </cfRule>
  </conditionalFormatting>
  <dataValidations count="3">
    <dataValidation type="list" allowBlank="1" showInputMessage="1" showErrorMessage="1" errorTitle="Begrotingsjaar:" error="ONGELDIGE INVOER" sqref="A5:A504">
      <formula1>Jaren</formula1>
    </dataValidation>
    <dataValidation type="textLength" allowBlank="1" showInputMessage="1" showErrorMessage="1" errorTitle="Functionele code:" error="Het minimum aantal karakters is 3 en het maximaal aantal is 5." sqref="B5:B504">
      <formula1>3</formula1>
      <formula2>5</formula2>
    </dataValidation>
    <dataValidation type="list" allowBlank="1" showInputMessage="1" showErrorMessage="1" errorTitle="Economische code:" error="Onbestaande economische code" sqref="C5:C504">
      <formula1>EC</formula1>
    </dataValidation>
  </dataValidations>
  <pageMargins left="0.75" right="0.75" top="1" bottom="1" header="0.5" footer="0.5"/>
  <pageSetup paperSize="9" scale="52" fitToHeight="0" orientation="landscape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pageSetUpPr fitToPage="1"/>
  </sheetPr>
  <dimension ref="A1:K40"/>
  <sheetViews>
    <sheetView showGridLines="0" tabSelected="1" zoomScale="85" workbookViewId="0">
      <selection activeCell="F19" sqref="F19"/>
    </sheetView>
  </sheetViews>
  <sheetFormatPr baseColWidth="10" defaultColWidth="9.109375" defaultRowHeight="14.4" x14ac:dyDescent="0.25"/>
  <cols>
    <col min="1" max="4" width="9.109375" style="107"/>
    <col min="5" max="5" width="37" style="107" customWidth="1"/>
    <col min="6" max="6" width="15.33203125" style="108" customWidth="1"/>
    <col min="7" max="7" width="16" style="108" customWidth="1"/>
    <col min="8" max="8" width="15.33203125" style="108" customWidth="1"/>
    <col min="9" max="10" width="9.109375" style="107"/>
    <col min="11" max="11" width="0" style="107" hidden="1" customWidth="1"/>
    <col min="12" max="16384" width="9.109375" style="107"/>
  </cols>
  <sheetData>
    <row r="1" spans="1:10" ht="15" thickBot="1" x14ac:dyDescent="0.3"/>
    <row r="2" spans="1:10" ht="12.9" customHeight="1" thickBot="1" x14ac:dyDescent="0.3">
      <c r="A2" s="109" t="str">
        <f>"1. OVERZICHT BEGROTING " &amp; Vbld!$G$7 &amp; " GEWONE DIENST"</f>
        <v>1. OVERZICHT BEGROTING 2021 GEWONE DIENST</v>
      </c>
      <c r="B2" s="110"/>
      <c r="C2" s="110"/>
      <c r="D2" s="110"/>
      <c r="E2" s="110"/>
      <c r="F2" s="111"/>
      <c r="G2" s="160"/>
      <c r="H2" s="161"/>
    </row>
    <row r="3" spans="1:10" ht="12.9" customHeight="1" x14ac:dyDescent="0.25">
      <c r="A3" s="112"/>
    </row>
    <row r="4" spans="1:10" ht="12.9" customHeight="1" x14ac:dyDescent="0.25">
      <c r="A4" s="113" t="str">
        <f>"Geraamd algemeen begrotingsresultaat " &amp; Vbld!$G$7-1 &amp; " (na prognoses)  / Algemeen resultaat begrotingsrekening " &amp; Vbld!$G$7-1</f>
        <v>Geraamd algemeen begrotingsresultaat 2020 (na prognoses)  / Algemeen resultaat begrotingsrekening 2020</v>
      </c>
      <c r="B4" s="114"/>
      <c r="C4" s="114"/>
      <c r="D4" s="114"/>
      <c r="E4" s="114"/>
      <c r="F4" s="106"/>
      <c r="G4" s="115"/>
      <c r="H4" s="102">
        <v>0</v>
      </c>
    </row>
    <row r="5" spans="1:10" ht="12.9" customHeight="1" x14ac:dyDescent="0.25"/>
    <row r="6" spans="1:10" ht="12.9" customHeight="1" x14ac:dyDescent="0.25">
      <c r="A6" s="116" t="str">
        <f>"Begroting " &amp; Vbld!$G$7</f>
        <v>Begroting 2021</v>
      </c>
      <c r="B6" s="117"/>
      <c r="C6" s="117"/>
      <c r="D6" s="117"/>
      <c r="E6" s="118"/>
      <c r="F6" s="119"/>
      <c r="G6" s="120" t="s">
        <v>110</v>
      </c>
      <c r="H6" s="119"/>
    </row>
    <row r="7" spans="1:10" ht="12.9" customHeight="1" x14ac:dyDescent="0.25">
      <c r="A7" s="162" t="s">
        <v>113</v>
      </c>
      <c r="B7" s="163"/>
      <c r="C7" s="163"/>
      <c r="D7" s="163"/>
      <c r="E7" s="163"/>
      <c r="F7" s="121">
        <f>SUMIF(OntvKrediet!Q5:Q504,"G",OntvKrediet!N5:N504)-F10-F13-SUMIF(OntvKrediet!T5:T504,95101,OntvKrediet!N5:N504)</f>
        <v>0</v>
      </c>
      <c r="G7" s="122"/>
      <c r="H7" s="123"/>
    </row>
    <row r="8" spans="1:10" ht="12.9" customHeight="1" x14ac:dyDescent="0.25">
      <c r="A8" s="164" t="s">
        <v>114</v>
      </c>
      <c r="B8" s="165"/>
      <c r="C8" s="165"/>
      <c r="D8" s="165"/>
      <c r="E8" s="165"/>
      <c r="F8" s="126">
        <f>SUMIF(UitgKrediet!Q5:Q504,"G",UitgKrediet!N5:N504)-F11-F14-SUMIF(UitgKrediet!T5:T504,99101,UitgKrediet!N5:N504)</f>
        <v>0</v>
      </c>
      <c r="G8" s="127"/>
      <c r="H8" s="128"/>
    </row>
    <row r="9" spans="1:10" ht="12.9" customHeight="1" x14ac:dyDescent="0.25">
      <c r="A9" s="164"/>
      <c r="B9" s="165"/>
      <c r="C9" s="165"/>
      <c r="D9" s="165"/>
      <c r="E9" s="165"/>
      <c r="F9" s="126"/>
      <c r="G9" s="129">
        <f>F7-F8</f>
        <v>0</v>
      </c>
      <c r="H9" s="128"/>
    </row>
    <row r="10" spans="1:10" ht="12.9" customHeight="1" x14ac:dyDescent="0.25">
      <c r="A10" s="164" t="str">
        <f>"Ontvangsten vorige dienstjaren (in "&amp;Vbld!$G$7&amp;")"</f>
        <v>Ontvangsten vorige dienstjaren (in 2021)</v>
      </c>
      <c r="B10" s="165"/>
      <c r="C10" s="165"/>
      <c r="D10" s="165"/>
      <c r="E10" s="165"/>
      <c r="F10" s="126">
        <f>SUMIF(OntvKrediet!E5:E504,66,OntvKrediet!N5:N504)-SUMIF(OntvKrediet!T5:T504,95101,OntvKrediet!N5:N504)</f>
        <v>0</v>
      </c>
      <c r="G10" s="127"/>
      <c r="H10" s="128"/>
    </row>
    <row r="11" spans="1:10" ht="12.9" customHeight="1" x14ac:dyDescent="0.25">
      <c r="A11" s="164" t="str">
        <f>"Uitgaven vorige dienstjaren (in "&amp;Vbld!$G$7 &amp; ")"</f>
        <v>Uitgaven vorige dienstjaren (in 2021)</v>
      </c>
      <c r="B11" s="165"/>
      <c r="C11" s="165"/>
      <c r="D11" s="165"/>
      <c r="E11" s="165"/>
      <c r="F11" s="126">
        <f>SUMIF(UitgKrediet!E5:E504,76,UitgKrediet!N5:N504)-SUMIF(UitgKrediet!T5:T504,99101,UitgKrediet!N5:N504)</f>
        <v>0</v>
      </c>
      <c r="G11" s="127"/>
      <c r="H11" s="128"/>
      <c r="J11" s="130"/>
    </row>
    <row r="12" spans="1:10" ht="12.9" customHeight="1" x14ac:dyDescent="0.25">
      <c r="A12" s="124"/>
      <c r="B12" s="125"/>
      <c r="C12" s="125"/>
      <c r="D12" s="125"/>
      <c r="E12" s="125"/>
      <c r="F12" s="126"/>
      <c r="G12" s="129">
        <f>F10-F11</f>
        <v>0</v>
      </c>
      <c r="H12" s="128"/>
    </row>
    <row r="13" spans="1:10" ht="12.9" customHeight="1" x14ac:dyDescent="0.25">
      <c r="A13" s="124" t="s">
        <v>111</v>
      </c>
      <c r="B13" s="125"/>
      <c r="C13" s="125"/>
      <c r="D13" s="125"/>
      <c r="E13" s="125"/>
      <c r="F13" s="126">
        <f>SUMIF(OntvKrediet!E5:E504,68,OntvKrediet!N5:N504)</f>
        <v>0</v>
      </c>
      <c r="G13" s="127"/>
      <c r="H13" s="128"/>
    </row>
    <row r="14" spans="1:10" ht="12.9" customHeight="1" x14ac:dyDescent="0.25">
      <c r="A14" s="124" t="s">
        <v>112</v>
      </c>
      <c r="B14" s="125"/>
      <c r="C14" s="125"/>
      <c r="D14" s="125"/>
      <c r="E14" s="125"/>
      <c r="F14" s="126">
        <f>SUMIF(UitgKrediet!E5:E504,78,UitgKrediet!N5:N504)</f>
        <v>0</v>
      </c>
      <c r="G14" s="127"/>
      <c r="H14" s="128"/>
    </row>
    <row r="15" spans="1:10" ht="12.9" customHeight="1" x14ac:dyDescent="0.25">
      <c r="A15" s="124"/>
      <c r="B15" s="125"/>
      <c r="C15" s="125"/>
      <c r="D15" s="125"/>
      <c r="E15" s="125"/>
      <c r="F15" s="126"/>
      <c r="G15" s="129">
        <f>F13-F14</f>
        <v>0</v>
      </c>
      <c r="H15" s="128"/>
    </row>
    <row r="16" spans="1:10" ht="12.9" customHeight="1" x14ac:dyDescent="0.25">
      <c r="A16" s="166" t="str">
        <f>"Geraamd resultaat van de begroting " &amp; Vbld!$G$7 &amp; " (+ of -)"</f>
        <v>Geraamd resultaat van de begroting 2021 (+ of -)</v>
      </c>
      <c r="B16" s="167"/>
      <c r="C16" s="167"/>
      <c r="D16" s="167"/>
      <c r="E16" s="167"/>
      <c r="F16" s="119"/>
      <c r="G16" s="119"/>
      <c r="H16" s="131">
        <f>G9+G12+G15</f>
        <v>0</v>
      </c>
    </row>
    <row r="17" spans="1:11" ht="12.9" customHeight="1" x14ac:dyDescent="0.25"/>
    <row r="18" spans="1:11" ht="12.9" customHeight="1" x14ac:dyDescent="0.25">
      <c r="A18" s="113" t="str">
        <f>"Geraamd algemeen begrotingsresultaat " &amp;  Vbld!$G$7</f>
        <v>Geraamd algemeen begrotingsresultaat 2021</v>
      </c>
      <c r="B18" s="114"/>
      <c r="C18" s="114"/>
      <c r="D18" s="114"/>
      <c r="E18" s="114"/>
      <c r="F18" s="106"/>
      <c r="G18" s="106"/>
      <c r="H18" s="132">
        <f>H4+H16</f>
        <v>0</v>
      </c>
    </row>
    <row r="19" spans="1:11" ht="12.9" customHeight="1" thickBot="1" x14ac:dyDescent="0.3">
      <c r="A19" s="113" t="str">
        <f>A18 &amp; " volgens ingediende begroting"</f>
        <v>Geraamd algemeen begrotingsresultaat 2021 volgens ingediende begroting</v>
      </c>
      <c r="B19" s="114"/>
      <c r="C19" s="114"/>
      <c r="D19" s="114"/>
      <c r="E19" s="114"/>
      <c r="F19" s="106"/>
      <c r="G19" s="106"/>
      <c r="H19" s="133">
        <f>AlgGeg!I13</f>
        <v>0</v>
      </c>
    </row>
    <row r="20" spans="1:11" ht="12.9" customHeight="1" thickBot="1" x14ac:dyDescent="0.3">
      <c r="A20" s="134"/>
      <c r="B20" s="135"/>
      <c r="C20" s="135"/>
      <c r="D20" s="135"/>
      <c r="E20" s="135"/>
      <c r="F20" s="136"/>
      <c r="G20" s="137" t="s">
        <v>174</v>
      </c>
      <c r="H20" s="138">
        <f>ROUND(H18-H19,2)</f>
        <v>0</v>
      </c>
      <c r="K20" s="107">
        <f>IF(H20&lt;&gt;0,1,0)</f>
        <v>0</v>
      </c>
    </row>
    <row r="21" spans="1:11" ht="12.9" customHeight="1" thickBot="1" x14ac:dyDescent="0.3"/>
    <row r="22" spans="1:11" ht="12.9" customHeight="1" thickBot="1" x14ac:dyDescent="0.3">
      <c r="A22" s="109" t="str">
        <f>"2. OVERZICHT BEGROTING " &amp; Vbld!$G$7 &amp; " BUITENGEWONE DIENST"</f>
        <v>2. OVERZICHT BEGROTING 2021 BUITENGEWONE DIENST</v>
      </c>
      <c r="B22" s="110"/>
      <c r="C22" s="110"/>
      <c r="D22" s="110"/>
      <c r="E22" s="110"/>
      <c r="F22" s="111"/>
      <c r="G22" s="160"/>
      <c r="H22" s="161"/>
    </row>
    <row r="23" spans="1:11" ht="12.9" customHeight="1" x14ac:dyDescent="0.25">
      <c r="A23" s="112"/>
    </row>
    <row r="24" spans="1:11" ht="12.9" customHeight="1" x14ac:dyDescent="0.25">
      <c r="A24" s="113" t="str">
        <f>"Geraamd algemeen begrotingsresultaat " &amp; Vbld!$G$7-1 &amp; " (na prognoses)  / Algemeen resultaat begrotingsrekening " &amp; Vbld!$G$7-1</f>
        <v>Geraamd algemeen begrotingsresultaat 2020 (na prognoses)  / Algemeen resultaat begrotingsrekening 2020</v>
      </c>
      <c r="B24" s="114"/>
      <c r="C24" s="114"/>
      <c r="D24" s="114"/>
      <c r="E24" s="114"/>
      <c r="F24" s="106"/>
      <c r="G24" s="115"/>
      <c r="H24" s="102">
        <v>0</v>
      </c>
    </row>
    <row r="25" spans="1:11" ht="12.9" customHeight="1" x14ac:dyDescent="0.25"/>
    <row r="26" spans="1:11" ht="12.9" customHeight="1" x14ac:dyDescent="0.25">
      <c r="A26" s="116" t="str">
        <f>"Begroting " &amp; Vbld!$G$7</f>
        <v>Begroting 2021</v>
      </c>
      <c r="B26" s="117"/>
      <c r="C26" s="117"/>
      <c r="D26" s="117"/>
      <c r="E26" s="118"/>
      <c r="F26" s="119"/>
      <c r="G26" s="120" t="s">
        <v>110</v>
      </c>
      <c r="H26" s="119"/>
    </row>
    <row r="27" spans="1:11" ht="12.9" customHeight="1" x14ac:dyDescent="0.25">
      <c r="A27" s="162" t="s">
        <v>113</v>
      </c>
      <c r="B27" s="163"/>
      <c r="C27" s="163"/>
      <c r="D27" s="163"/>
      <c r="E27" s="163"/>
      <c r="F27" s="121">
        <f>SUMIF(OntvKrediet!Q5:Q504,"B",OntvKrediet!N5:N504)-F30-F33-SUMIF(OntvKrediet!T5:T504,95251,OntvKrediet!N5:N504)</f>
        <v>0</v>
      </c>
      <c r="G27" s="122"/>
      <c r="H27" s="123"/>
    </row>
    <row r="28" spans="1:11" ht="12.9" customHeight="1" x14ac:dyDescent="0.25">
      <c r="A28" s="164" t="s">
        <v>114</v>
      </c>
      <c r="B28" s="165"/>
      <c r="C28" s="165"/>
      <c r="D28" s="165"/>
      <c r="E28" s="165"/>
      <c r="F28" s="126">
        <f>SUMIF(UitgKrediet!Q5:Q504,"B",UitgKrediet!N5:N504)-F31-F34-SUMIF(UitgKrediet!T5:T504,99251,UitgKrediet!N5:N504)</f>
        <v>0</v>
      </c>
      <c r="G28" s="127"/>
      <c r="H28" s="128"/>
    </row>
    <row r="29" spans="1:11" ht="12.9" customHeight="1" x14ac:dyDescent="0.25">
      <c r="A29" s="164"/>
      <c r="B29" s="165"/>
      <c r="C29" s="165"/>
      <c r="D29" s="165"/>
      <c r="E29" s="165"/>
      <c r="F29" s="126"/>
      <c r="G29" s="127">
        <f>F27-F28</f>
        <v>0</v>
      </c>
      <c r="H29" s="128"/>
    </row>
    <row r="30" spans="1:11" ht="12.9" customHeight="1" x14ac:dyDescent="0.25">
      <c r="A30" s="164" t="str">
        <f>"Ontvangsten vorige dienstjaren (in "&amp;Vbld!$G$7&amp;")"</f>
        <v>Ontvangsten vorige dienstjaren (in 2021)</v>
      </c>
      <c r="B30" s="165"/>
      <c r="C30" s="165"/>
      <c r="D30" s="165"/>
      <c r="E30" s="165"/>
      <c r="F30" s="126">
        <f>SUMIF(OntvKrediet!E5:E504,86,OntvKrediet!N5:N504)-SUMIF(OntvKrediet!T5:T504,95251,OntvKrediet!N5:N504)</f>
        <v>0</v>
      </c>
      <c r="G30" s="127"/>
      <c r="H30" s="128"/>
    </row>
    <row r="31" spans="1:11" ht="12.9" customHeight="1" x14ac:dyDescent="0.25">
      <c r="A31" s="164" t="str">
        <f>"Uitgaven vorige dienstjaren (in "&amp;Vbld!$G$7 &amp; ")"</f>
        <v>Uitgaven vorige dienstjaren (in 2021)</v>
      </c>
      <c r="B31" s="165"/>
      <c r="C31" s="165"/>
      <c r="D31" s="165"/>
      <c r="E31" s="165"/>
      <c r="F31" s="126">
        <f>SUMIF(UitgKrediet!E5:E504,96,UitgKrediet!N5:N504)-SUMIF(UitgKrediet!C5:C504,99251,UitgKrediet!N5:N504)</f>
        <v>0</v>
      </c>
      <c r="G31" s="127"/>
      <c r="H31" s="128"/>
      <c r="J31" s="130"/>
    </row>
    <row r="32" spans="1:11" ht="12.9" customHeight="1" x14ac:dyDescent="0.25">
      <c r="A32" s="124"/>
      <c r="B32" s="125"/>
      <c r="C32" s="125"/>
      <c r="D32" s="125"/>
      <c r="E32" s="125"/>
      <c r="F32" s="126"/>
      <c r="G32" s="127">
        <f>F30-F31</f>
        <v>0</v>
      </c>
      <c r="H32" s="128"/>
    </row>
    <row r="33" spans="1:11" ht="12.9" customHeight="1" x14ac:dyDescent="0.25">
      <c r="A33" s="124" t="s">
        <v>111</v>
      </c>
      <c r="B33" s="125"/>
      <c r="C33" s="125"/>
      <c r="D33" s="125"/>
      <c r="E33" s="125"/>
      <c r="F33" s="126">
        <f>SUMIF(OntvKrediet!E5:E504,88,OntvKrediet!N5:N504)</f>
        <v>0</v>
      </c>
      <c r="G33" s="127"/>
      <c r="H33" s="128"/>
    </row>
    <row r="34" spans="1:11" ht="12.9" customHeight="1" x14ac:dyDescent="0.25">
      <c r="A34" s="124" t="s">
        <v>112</v>
      </c>
      <c r="B34" s="125"/>
      <c r="C34" s="125"/>
      <c r="D34" s="125"/>
      <c r="E34" s="125"/>
      <c r="F34" s="126">
        <f>SUMIF(UitgKrediet!E5:E504,98,UitgKrediet!N5:N504)</f>
        <v>0</v>
      </c>
      <c r="G34" s="127"/>
      <c r="H34" s="128"/>
    </row>
    <row r="35" spans="1:11" ht="12.9" customHeight="1" x14ac:dyDescent="0.25">
      <c r="A35" s="124"/>
      <c r="B35" s="125"/>
      <c r="C35" s="125"/>
      <c r="D35" s="125"/>
      <c r="E35" s="125"/>
      <c r="F35" s="126"/>
      <c r="G35" s="127">
        <f>F33-F34</f>
        <v>0</v>
      </c>
      <c r="H35" s="128"/>
    </row>
    <row r="36" spans="1:11" ht="12.9" customHeight="1" x14ac:dyDescent="0.25">
      <c r="A36" s="166" t="str">
        <f>"Geraamd resultaat van de begroting " &amp; Vbld!$G$7 &amp; " (+ of -)"</f>
        <v>Geraamd resultaat van de begroting 2021 (+ of -)</v>
      </c>
      <c r="B36" s="167"/>
      <c r="C36" s="167"/>
      <c r="D36" s="167"/>
      <c r="E36" s="167"/>
      <c r="F36" s="119"/>
      <c r="G36" s="119"/>
      <c r="H36" s="131">
        <f>G29+G32+G35</f>
        <v>0</v>
      </c>
    </row>
    <row r="37" spans="1:11" ht="12.9" customHeight="1" x14ac:dyDescent="0.25"/>
    <row r="38" spans="1:11" ht="12.9" customHeight="1" x14ac:dyDescent="0.25">
      <c r="A38" s="113" t="str">
        <f>"Geraamd algemeen begrotingsresultaat " &amp;  Vbld!$G$7</f>
        <v>Geraamd algemeen begrotingsresultaat 2021</v>
      </c>
      <c r="B38" s="114"/>
      <c r="C38" s="114"/>
      <c r="D38" s="114"/>
      <c r="E38" s="114"/>
      <c r="F38" s="106"/>
      <c r="G38" s="106"/>
      <c r="H38" s="132">
        <f>H24+H36</f>
        <v>0</v>
      </c>
    </row>
    <row r="39" spans="1:11" ht="15" thickBot="1" x14ac:dyDescent="0.3">
      <c r="A39" s="113" t="str">
        <f>A19</f>
        <v>Geraamd algemeen begrotingsresultaat 2021 volgens ingediende begroting</v>
      </c>
      <c r="B39" s="114"/>
      <c r="C39" s="114"/>
      <c r="D39" s="114"/>
      <c r="E39" s="114"/>
      <c r="F39" s="106"/>
      <c r="G39" s="106"/>
      <c r="H39" s="132">
        <f>AlgGeg!I14</f>
        <v>0</v>
      </c>
    </row>
    <row r="40" spans="1:11" ht="15" thickBot="1" x14ac:dyDescent="0.3">
      <c r="G40" s="137" t="s">
        <v>174</v>
      </c>
      <c r="H40" s="138">
        <f>ROUND(H38-H39,)</f>
        <v>0</v>
      </c>
      <c r="K40" s="107">
        <f>IF(H40&lt;&gt;0,1,0)</f>
        <v>0</v>
      </c>
    </row>
  </sheetData>
  <sheetProtection password="83CD" sheet="1" objects="1" scenarios="1"/>
  <mergeCells count="14">
    <mergeCell ref="A36:E36"/>
    <mergeCell ref="A28:E28"/>
    <mergeCell ref="A31:E31"/>
    <mergeCell ref="A16:E16"/>
    <mergeCell ref="A29:E29"/>
    <mergeCell ref="A30:E30"/>
    <mergeCell ref="G22:H22"/>
    <mergeCell ref="G2:H2"/>
    <mergeCell ref="A7:E7"/>
    <mergeCell ref="A27:E27"/>
    <mergeCell ref="A8:E8"/>
    <mergeCell ref="A9:E9"/>
    <mergeCell ref="A10:E10"/>
    <mergeCell ref="A11:E11"/>
  </mergeCells>
  <phoneticPr fontId="8" type="noConversion"/>
  <conditionalFormatting sqref="H20 H40">
    <cfRule type="cellIs" dxfId="0" priority="1" stopIfTrue="1" operator="notEqual">
      <formula>0</formula>
    </cfRule>
  </conditionalFormatting>
  <printOptions horizontalCentered="1"/>
  <pageMargins left="0.43307086614173229" right="0.51181102362204722" top="0.49" bottom="0.52" header="0.32" footer="0.38"/>
  <pageSetup paperSize="9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3:C18"/>
  <sheetViews>
    <sheetView zoomScale="85" workbookViewId="0">
      <selection activeCell="H13" sqref="H13"/>
    </sheetView>
  </sheetViews>
  <sheetFormatPr baseColWidth="10" defaultColWidth="9.109375" defaultRowHeight="12.6" x14ac:dyDescent="0.25"/>
  <sheetData>
    <row r="3" spans="1:3" x14ac:dyDescent="0.25">
      <c r="A3" t="s">
        <v>263</v>
      </c>
      <c r="B3" t="s">
        <v>97</v>
      </c>
      <c r="C3" t="s">
        <v>109</v>
      </c>
    </row>
    <row r="4" spans="1:3" x14ac:dyDescent="0.25">
      <c r="A4">
        <f>Vbld!G7</f>
        <v>2021</v>
      </c>
      <c r="B4">
        <v>45000</v>
      </c>
      <c r="C4" t="s">
        <v>107</v>
      </c>
    </row>
    <row r="5" spans="1:3" x14ac:dyDescent="0.25">
      <c r="A5">
        <f>A4-1</f>
        <v>2020</v>
      </c>
      <c r="B5">
        <v>50000</v>
      </c>
      <c r="C5" t="s">
        <v>108</v>
      </c>
    </row>
    <row r="6" spans="1:3" x14ac:dyDescent="0.25">
      <c r="A6">
        <f t="shared" ref="A6:A18" si="0">A5-1</f>
        <v>2019</v>
      </c>
      <c r="B6">
        <v>60000</v>
      </c>
    </row>
    <row r="7" spans="1:3" x14ac:dyDescent="0.25">
      <c r="A7">
        <f t="shared" si="0"/>
        <v>2018</v>
      </c>
      <c r="B7">
        <v>65000</v>
      </c>
    </row>
    <row r="8" spans="1:3" x14ac:dyDescent="0.25">
      <c r="A8">
        <f t="shared" si="0"/>
        <v>2017</v>
      </c>
    </row>
    <row r="9" spans="1:3" x14ac:dyDescent="0.25">
      <c r="A9">
        <f t="shared" si="0"/>
        <v>2016</v>
      </c>
    </row>
    <row r="10" spans="1:3" x14ac:dyDescent="0.25">
      <c r="A10">
        <f t="shared" si="0"/>
        <v>2015</v>
      </c>
    </row>
    <row r="11" spans="1:3" x14ac:dyDescent="0.25">
      <c r="A11">
        <f t="shared" si="0"/>
        <v>2014</v>
      </c>
    </row>
    <row r="12" spans="1:3" x14ac:dyDescent="0.25">
      <c r="A12">
        <f t="shared" si="0"/>
        <v>2013</v>
      </c>
    </row>
    <row r="13" spans="1:3" x14ac:dyDescent="0.25">
      <c r="A13">
        <f t="shared" si="0"/>
        <v>2012</v>
      </c>
    </row>
    <row r="14" spans="1:3" x14ac:dyDescent="0.25">
      <c r="A14">
        <f t="shared" si="0"/>
        <v>2011</v>
      </c>
    </row>
    <row r="15" spans="1:3" x14ac:dyDescent="0.25">
      <c r="A15">
        <f t="shared" si="0"/>
        <v>2010</v>
      </c>
    </row>
    <row r="16" spans="1:3" x14ac:dyDescent="0.25">
      <c r="A16">
        <f t="shared" si="0"/>
        <v>2009</v>
      </c>
    </row>
    <row r="17" spans="1:1" x14ac:dyDescent="0.25">
      <c r="A17">
        <f t="shared" si="0"/>
        <v>2008</v>
      </c>
    </row>
    <row r="18" spans="1:1" x14ac:dyDescent="0.25">
      <c r="A18">
        <f t="shared" si="0"/>
        <v>2007</v>
      </c>
    </row>
  </sheetData>
  <sheetProtection password="D971" sheet="1" objects="1" scenarios="1"/>
  <phoneticPr fontId="8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/>
  <dimension ref="A1:C739"/>
  <sheetViews>
    <sheetView zoomScale="85" workbookViewId="0">
      <selection activeCell="A16" sqref="A16"/>
    </sheetView>
  </sheetViews>
  <sheetFormatPr baseColWidth="10" defaultColWidth="9.109375" defaultRowHeight="14.4" x14ac:dyDescent="0.35"/>
  <cols>
    <col min="1" max="1" width="8.88671875" style="2" customWidth="1"/>
    <col min="2" max="2" width="138.33203125" style="2" bestFit="1" customWidth="1"/>
    <col min="3" max="3" width="15.109375" style="2" customWidth="1"/>
    <col min="4" max="16384" width="9.109375" style="2"/>
  </cols>
  <sheetData>
    <row r="1" spans="1:3" s="1" customFormat="1" ht="43.2" x14ac:dyDescent="0.35">
      <c r="A1" s="1" t="s">
        <v>367</v>
      </c>
      <c r="B1" s="1" t="s">
        <v>368</v>
      </c>
      <c r="C1" s="1" t="s">
        <v>369</v>
      </c>
    </row>
    <row r="2" spans="1:3" x14ac:dyDescent="0.35">
      <c r="A2" s="2">
        <v>10601</v>
      </c>
      <c r="B2" s="2" t="s">
        <v>370</v>
      </c>
      <c r="C2" s="2">
        <v>60</v>
      </c>
    </row>
    <row r="3" spans="1:3" x14ac:dyDescent="0.35">
      <c r="A3" s="2">
        <v>10602</v>
      </c>
      <c r="B3" s="2" t="s">
        <v>371</v>
      </c>
      <c r="C3" s="2">
        <v>60</v>
      </c>
    </row>
    <row r="4" spans="1:3" x14ac:dyDescent="0.35">
      <c r="A4" s="2">
        <v>11101</v>
      </c>
      <c r="B4" s="2" t="s">
        <v>372</v>
      </c>
      <c r="C4" s="2">
        <v>70</v>
      </c>
    </row>
    <row r="5" spans="1:3" x14ac:dyDescent="0.35">
      <c r="A5" s="154" t="s">
        <v>717</v>
      </c>
      <c r="B5" s="2" t="s">
        <v>718</v>
      </c>
      <c r="C5" s="2">
        <v>70</v>
      </c>
    </row>
    <row r="6" spans="1:3" x14ac:dyDescent="0.35">
      <c r="A6" s="154" t="s">
        <v>719</v>
      </c>
      <c r="B6" s="2" t="s">
        <v>727</v>
      </c>
      <c r="C6" s="2">
        <v>70</v>
      </c>
    </row>
    <row r="7" spans="1:3" x14ac:dyDescent="0.35">
      <c r="A7" s="154" t="s">
        <v>720</v>
      </c>
      <c r="B7" s="2" t="s">
        <v>728</v>
      </c>
      <c r="C7" s="2">
        <v>70</v>
      </c>
    </row>
    <row r="8" spans="1:3" x14ac:dyDescent="0.35">
      <c r="A8" s="154" t="s">
        <v>721</v>
      </c>
      <c r="B8" s="2" t="s">
        <v>729</v>
      </c>
      <c r="C8" s="2">
        <v>70</v>
      </c>
    </row>
    <row r="9" spans="1:3" x14ac:dyDescent="0.35">
      <c r="A9" s="154" t="s">
        <v>765</v>
      </c>
      <c r="B9" s="2" t="s">
        <v>767</v>
      </c>
      <c r="C9" s="2">
        <v>70</v>
      </c>
    </row>
    <row r="10" spans="1:3" x14ac:dyDescent="0.35">
      <c r="A10" s="154" t="s">
        <v>766</v>
      </c>
      <c r="B10" s="2" t="s">
        <v>768</v>
      </c>
      <c r="C10" s="2">
        <v>70</v>
      </c>
    </row>
    <row r="11" spans="1:3" x14ac:dyDescent="0.35">
      <c r="A11" s="154" t="s">
        <v>769</v>
      </c>
      <c r="B11" s="2" t="s">
        <v>770</v>
      </c>
      <c r="C11" s="2">
        <v>70</v>
      </c>
    </row>
    <row r="12" spans="1:3" x14ac:dyDescent="0.35">
      <c r="A12" s="154" t="s">
        <v>773</v>
      </c>
      <c r="B12" s="2" t="s">
        <v>775</v>
      </c>
      <c r="C12" s="2">
        <v>70</v>
      </c>
    </row>
    <row r="13" spans="1:3" x14ac:dyDescent="0.35">
      <c r="A13" s="154" t="s">
        <v>774</v>
      </c>
      <c r="B13" s="2" t="s">
        <v>776</v>
      </c>
      <c r="C13" s="2">
        <v>70</v>
      </c>
    </row>
    <row r="14" spans="1:3" x14ac:dyDescent="0.35">
      <c r="A14" s="154" t="s">
        <v>725</v>
      </c>
      <c r="B14" s="2" t="s">
        <v>730</v>
      </c>
      <c r="C14" s="2">
        <v>70</v>
      </c>
    </row>
    <row r="15" spans="1:3" x14ac:dyDescent="0.35">
      <c r="A15" s="154" t="s">
        <v>855</v>
      </c>
      <c r="B15" s="2" t="s">
        <v>800</v>
      </c>
      <c r="C15" s="2">
        <v>70</v>
      </c>
    </row>
    <row r="16" spans="1:3" x14ac:dyDescent="0.35">
      <c r="A16" s="154" t="s">
        <v>777</v>
      </c>
      <c r="B16" s="2" t="s">
        <v>778</v>
      </c>
      <c r="C16" s="2">
        <v>70</v>
      </c>
    </row>
    <row r="17" spans="1:3" x14ac:dyDescent="0.35">
      <c r="A17" s="154" t="s">
        <v>780</v>
      </c>
      <c r="B17" s="2" t="s">
        <v>781</v>
      </c>
      <c r="C17" s="2">
        <v>70</v>
      </c>
    </row>
    <row r="18" spans="1:3" x14ac:dyDescent="0.35">
      <c r="A18" s="154" t="s">
        <v>783</v>
      </c>
      <c r="B18" s="2" t="s">
        <v>782</v>
      </c>
      <c r="C18" s="2">
        <v>70</v>
      </c>
    </row>
    <row r="19" spans="1:3" x14ac:dyDescent="0.35">
      <c r="A19" s="154" t="s">
        <v>787</v>
      </c>
      <c r="B19" s="2" t="s">
        <v>788</v>
      </c>
      <c r="C19" s="2">
        <v>70</v>
      </c>
    </row>
    <row r="20" spans="1:3" x14ac:dyDescent="0.35">
      <c r="A20" s="154" t="s">
        <v>791</v>
      </c>
      <c r="B20" s="2" t="s">
        <v>792</v>
      </c>
      <c r="C20" s="2">
        <v>70</v>
      </c>
    </row>
    <row r="21" spans="1:3" x14ac:dyDescent="0.35">
      <c r="A21" s="154" t="s">
        <v>795</v>
      </c>
      <c r="B21" s="2" t="s">
        <v>796</v>
      </c>
      <c r="C21" s="2">
        <v>70</v>
      </c>
    </row>
    <row r="22" spans="1:3" x14ac:dyDescent="0.35">
      <c r="A22" s="154" t="s">
        <v>806</v>
      </c>
      <c r="B22" s="2" t="s">
        <v>807</v>
      </c>
      <c r="C22" s="2">
        <v>70</v>
      </c>
    </row>
    <row r="23" spans="1:3" x14ac:dyDescent="0.35">
      <c r="A23" s="2">
        <v>11102</v>
      </c>
      <c r="B23" s="2" t="s">
        <v>373</v>
      </c>
      <c r="C23" s="2">
        <v>70</v>
      </c>
    </row>
    <row r="24" spans="1:3" x14ac:dyDescent="0.35">
      <c r="A24" s="154" t="s">
        <v>722</v>
      </c>
      <c r="B24" s="2" t="s">
        <v>731</v>
      </c>
      <c r="C24" s="2">
        <v>70</v>
      </c>
    </row>
    <row r="25" spans="1:3" x14ac:dyDescent="0.35">
      <c r="A25" s="154" t="s">
        <v>723</v>
      </c>
      <c r="B25" s="2" t="s">
        <v>732</v>
      </c>
      <c r="C25" s="2">
        <v>70</v>
      </c>
    </row>
    <row r="26" spans="1:3" x14ac:dyDescent="0.35">
      <c r="A26" s="154" t="s">
        <v>724</v>
      </c>
      <c r="B26" s="2" t="s">
        <v>733</v>
      </c>
      <c r="C26" s="2">
        <v>70</v>
      </c>
    </row>
    <row r="27" spans="1:3" x14ac:dyDescent="0.35">
      <c r="A27" s="154" t="s">
        <v>771</v>
      </c>
      <c r="B27" s="2" t="s">
        <v>772</v>
      </c>
      <c r="C27" s="2">
        <v>70</v>
      </c>
    </row>
    <row r="28" spans="1:3" x14ac:dyDescent="0.35">
      <c r="A28" s="154" t="s">
        <v>726</v>
      </c>
      <c r="B28" s="2" t="s">
        <v>734</v>
      </c>
      <c r="C28" s="2">
        <v>70</v>
      </c>
    </row>
    <row r="29" spans="1:3" x14ac:dyDescent="0.35">
      <c r="A29" s="154" t="s">
        <v>799</v>
      </c>
      <c r="B29" s="2" t="s">
        <v>801</v>
      </c>
      <c r="C29" s="2">
        <v>70</v>
      </c>
    </row>
    <row r="30" spans="1:3" x14ac:dyDescent="0.35">
      <c r="A30" s="154" t="s">
        <v>779</v>
      </c>
      <c r="B30" s="2" t="s">
        <v>785</v>
      </c>
      <c r="C30" s="2">
        <v>70</v>
      </c>
    </row>
    <row r="31" spans="1:3" x14ac:dyDescent="0.35">
      <c r="A31" s="154" t="s">
        <v>784</v>
      </c>
      <c r="B31" s="2" t="s">
        <v>786</v>
      </c>
      <c r="C31" s="2">
        <v>70</v>
      </c>
    </row>
    <row r="32" spans="1:3" x14ac:dyDescent="0.35">
      <c r="A32" s="154" t="s">
        <v>789</v>
      </c>
      <c r="B32" s="2" t="s">
        <v>790</v>
      </c>
      <c r="C32" s="2">
        <v>70</v>
      </c>
    </row>
    <row r="33" spans="1:3" x14ac:dyDescent="0.35">
      <c r="A33" s="154" t="s">
        <v>793</v>
      </c>
      <c r="B33" s="2" t="s">
        <v>794</v>
      </c>
      <c r="C33" s="2">
        <v>70</v>
      </c>
    </row>
    <row r="34" spans="1:3" x14ac:dyDescent="0.35">
      <c r="A34" s="154" t="s">
        <v>797</v>
      </c>
      <c r="B34" s="2" t="s">
        <v>798</v>
      </c>
      <c r="C34" s="2">
        <v>70</v>
      </c>
    </row>
    <row r="35" spans="1:3" x14ac:dyDescent="0.35">
      <c r="A35" s="154" t="s">
        <v>808</v>
      </c>
      <c r="B35" s="2" t="s">
        <v>809</v>
      </c>
      <c r="C35" s="2">
        <v>70</v>
      </c>
    </row>
    <row r="36" spans="1:3" x14ac:dyDescent="0.35">
      <c r="A36" s="2">
        <v>11108</v>
      </c>
      <c r="B36" s="2" t="s">
        <v>374</v>
      </c>
      <c r="C36" s="2">
        <v>70</v>
      </c>
    </row>
    <row r="37" spans="1:3" x14ac:dyDescent="0.35">
      <c r="A37" s="154" t="s">
        <v>735</v>
      </c>
      <c r="B37" s="2" t="s">
        <v>740</v>
      </c>
      <c r="C37" s="2">
        <v>70</v>
      </c>
    </row>
    <row r="38" spans="1:3" x14ac:dyDescent="0.35">
      <c r="A38" s="154" t="s">
        <v>739</v>
      </c>
      <c r="B38" s="2" t="s">
        <v>737</v>
      </c>
      <c r="C38" s="2">
        <v>70</v>
      </c>
    </row>
    <row r="39" spans="1:3" x14ac:dyDescent="0.35">
      <c r="A39" s="154" t="s">
        <v>751</v>
      </c>
      <c r="B39" s="2" t="s">
        <v>754</v>
      </c>
      <c r="C39" s="2">
        <v>70</v>
      </c>
    </row>
    <row r="40" spans="1:3" x14ac:dyDescent="0.35">
      <c r="A40" s="154" t="s">
        <v>755</v>
      </c>
      <c r="B40" s="2" t="s">
        <v>759</v>
      </c>
      <c r="C40" s="2">
        <v>70</v>
      </c>
    </row>
    <row r="41" spans="1:3" x14ac:dyDescent="0.35">
      <c r="A41" s="154" t="s">
        <v>756</v>
      </c>
      <c r="B41" s="2" t="s">
        <v>760</v>
      </c>
      <c r="C41" s="2">
        <v>70</v>
      </c>
    </row>
    <row r="42" spans="1:3" x14ac:dyDescent="0.35">
      <c r="A42" s="154" t="s">
        <v>757</v>
      </c>
      <c r="B42" s="2" t="s">
        <v>761</v>
      </c>
      <c r="C42" s="2">
        <v>70</v>
      </c>
    </row>
    <row r="43" spans="1:3" x14ac:dyDescent="0.35">
      <c r="A43" s="154" t="s">
        <v>758</v>
      </c>
      <c r="B43" s="2" t="s">
        <v>762</v>
      </c>
      <c r="C43" s="2">
        <v>70</v>
      </c>
    </row>
    <row r="44" spans="1:3" x14ac:dyDescent="0.35">
      <c r="A44" s="154" t="s">
        <v>743</v>
      </c>
      <c r="B44" s="2" t="s">
        <v>747</v>
      </c>
      <c r="C44" s="2">
        <v>70</v>
      </c>
    </row>
    <row r="45" spans="1:3" x14ac:dyDescent="0.35">
      <c r="A45" s="154" t="s">
        <v>744</v>
      </c>
      <c r="B45" s="2" t="s">
        <v>749</v>
      </c>
      <c r="C45" s="2">
        <v>70</v>
      </c>
    </row>
    <row r="46" spans="1:3" x14ac:dyDescent="0.35">
      <c r="A46" s="154" t="s">
        <v>802</v>
      </c>
      <c r="B46" s="2" t="s">
        <v>803</v>
      </c>
      <c r="C46" s="2">
        <v>70</v>
      </c>
    </row>
    <row r="47" spans="1:3" x14ac:dyDescent="0.35">
      <c r="A47" s="154" t="s">
        <v>810</v>
      </c>
      <c r="B47" s="2" t="s">
        <v>812</v>
      </c>
      <c r="C47" s="2">
        <v>70</v>
      </c>
    </row>
    <row r="48" spans="1:3" x14ac:dyDescent="0.35">
      <c r="A48" s="2">
        <v>11109</v>
      </c>
      <c r="B48" s="2" t="s">
        <v>375</v>
      </c>
      <c r="C48" s="2">
        <v>70</v>
      </c>
    </row>
    <row r="49" spans="1:3" x14ac:dyDescent="0.35">
      <c r="A49" s="154" t="s">
        <v>736</v>
      </c>
      <c r="B49" s="2" t="s">
        <v>738</v>
      </c>
      <c r="C49" s="2">
        <v>70</v>
      </c>
    </row>
    <row r="50" spans="1:3" x14ac:dyDescent="0.35">
      <c r="A50" s="154" t="s">
        <v>742</v>
      </c>
      <c r="B50" s="2" t="s">
        <v>741</v>
      </c>
      <c r="C50" s="2">
        <v>70</v>
      </c>
    </row>
    <row r="51" spans="1:3" x14ac:dyDescent="0.35">
      <c r="A51" s="154" t="s">
        <v>752</v>
      </c>
      <c r="B51" s="2" t="s">
        <v>753</v>
      </c>
      <c r="C51" s="2">
        <v>70</v>
      </c>
    </row>
    <row r="52" spans="1:3" x14ac:dyDescent="0.35">
      <c r="A52" s="154" t="s">
        <v>763</v>
      </c>
      <c r="B52" s="2" t="s">
        <v>764</v>
      </c>
      <c r="C52" s="2">
        <v>70</v>
      </c>
    </row>
    <row r="53" spans="1:3" x14ac:dyDescent="0.35">
      <c r="A53" s="154" t="s">
        <v>745</v>
      </c>
      <c r="B53" s="2" t="s">
        <v>748</v>
      </c>
      <c r="C53" s="2">
        <v>70</v>
      </c>
    </row>
    <row r="54" spans="1:3" x14ac:dyDescent="0.35">
      <c r="A54" s="154" t="s">
        <v>746</v>
      </c>
      <c r="B54" s="2" t="s">
        <v>750</v>
      </c>
      <c r="C54" s="2">
        <v>70</v>
      </c>
    </row>
    <row r="55" spans="1:3" x14ac:dyDescent="0.35">
      <c r="A55" s="154" t="s">
        <v>804</v>
      </c>
      <c r="B55" s="2" t="s">
        <v>805</v>
      </c>
      <c r="C55" s="2">
        <v>70</v>
      </c>
    </row>
    <row r="56" spans="1:3" x14ac:dyDescent="0.35">
      <c r="A56" s="154" t="s">
        <v>811</v>
      </c>
      <c r="B56" s="2" t="s">
        <v>813</v>
      </c>
      <c r="C56" s="2">
        <v>70</v>
      </c>
    </row>
    <row r="57" spans="1:3" x14ac:dyDescent="0.35">
      <c r="A57" s="2">
        <v>11111</v>
      </c>
      <c r="B57" s="2" t="s">
        <v>376</v>
      </c>
      <c r="C57" s="2">
        <v>70</v>
      </c>
    </row>
    <row r="58" spans="1:3" x14ac:dyDescent="0.35">
      <c r="A58" s="2">
        <v>11112</v>
      </c>
      <c r="B58" s="2" t="s">
        <v>377</v>
      </c>
      <c r="C58" s="2">
        <v>70</v>
      </c>
    </row>
    <row r="59" spans="1:3" x14ac:dyDescent="0.35">
      <c r="A59" s="2">
        <v>11119</v>
      </c>
      <c r="B59" s="2" t="s">
        <v>378</v>
      </c>
      <c r="C59" s="2">
        <v>70</v>
      </c>
    </row>
    <row r="60" spans="1:3" x14ac:dyDescent="0.35">
      <c r="A60" s="2">
        <v>11121</v>
      </c>
      <c r="B60" s="2" t="s">
        <v>844</v>
      </c>
      <c r="C60" s="2">
        <v>70</v>
      </c>
    </row>
    <row r="61" spans="1:3" x14ac:dyDescent="0.35">
      <c r="A61" s="2">
        <v>11122</v>
      </c>
      <c r="B61" s="2" t="s">
        <v>845</v>
      </c>
      <c r="C61" s="2">
        <v>70</v>
      </c>
    </row>
    <row r="62" spans="1:3" x14ac:dyDescent="0.35">
      <c r="A62" s="2">
        <v>11201</v>
      </c>
      <c r="B62" s="2" t="s">
        <v>847</v>
      </c>
      <c r="C62" s="2">
        <v>70</v>
      </c>
    </row>
    <row r="63" spans="1:3" x14ac:dyDescent="0.35">
      <c r="A63" s="2">
        <v>11202</v>
      </c>
      <c r="B63" s="2" t="s">
        <v>848</v>
      </c>
      <c r="C63" s="2">
        <v>70</v>
      </c>
    </row>
    <row r="64" spans="1:3" x14ac:dyDescent="0.35">
      <c r="A64" s="2">
        <v>11212</v>
      </c>
      <c r="B64" s="2" t="s">
        <v>379</v>
      </c>
      <c r="C64" s="2">
        <v>70</v>
      </c>
    </row>
    <row r="65" spans="1:3" x14ac:dyDescent="0.35">
      <c r="A65" s="2">
        <v>11221</v>
      </c>
      <c r="B65" s="2" t="s">
        <v>380</v>
      </c>
      <c r="C65" s="2">
        <v>70</v>
      </c>
    </row>
    <row r="66" spans="1:3" x14ac:dyDescent="0.35">
      <c r="A66" s="2">
        <v>11248</v>
      </c>
      <c r="B66" s="2" t="s">
        <v>381</v>
      </c>
      <c r="C66" s="2">
        <v>70</v>
      </c>
    </row>
    <row r="67" spans="1:3" x14ac:dyDescent="0.35">
      <c r="A67" s="2">
        <v>11301</v>
      </c>
      <c r="B67" s="2" t="s">
        <v>837</v>
      </c>
      <c r="C67" s="2">
        <v>70</v>
      </c>
    </row>
    <row r="68" spans="1:3" x14ac:dyDescent="0.35">
      <c r="A68" s="2">
        <v>11302</v>
      </c>
      <c r="B68" s="2" t="s">
        <v>838</v>
      </c>
      <c r="C68" s="2">
        <v>70</v>
      </c>
    </row>
    <row r="69" spans="1:3" x14ac:dyDescent="0.35">
      <c r="A69" s="2">
        <v>11308</v>
      </c>
      <c r="B69" s="2" t="s">
        <v>840</v>
      </c>
      <c r="C69" s="2">
        <v>70</v>
      </c>
    </row>
    <row r="70" spans="1:3" x14ac:dyDescent="0.35">
      <c r="A70" s="2">
        <v>11309</v>
      </c>
      <c r="B70" s="2" t="s">
        <v>841</v>
      </c>
      <c r="C70" s="2">
        <v>70</v>
      </c>
    </row>
    <row r="71" spans="1:3" x14ac:dyDescent="0.35">
      <c r="A71" s="2">
        <v>11312</v>
      </c>
      <c r="B71" s="2" t="s">
        <v>382</v>
      </c>
      <c r="C71" s="2">
        <v>70</v>
      </c>
    </row>
    <row r="72" spans="1:3" x14ac:dyDescent="0.35">
      <c r="A72" s="2">
        <v>11319</v>
      </c>
      <c r="B72" s="2" t="s">
        <v>383</v>
      </c>
      <c r="C72" s="2">
        <v>70</v>
      </c>
    </row>
    <row r="73" spans="1:3" x14ac:dyDescent="0.35">
      <c r="A73" s="2">
        <v>11321</v>
      </c>
      <c r="B73" s="2" t="s">
        <v>839</v>
      </c>
      <c r="C73" s="2">
        <v>70</v>
      </c>
    </row>
    <row r="74" spans="1:3" x14ac:dyDescent="0.35">
      <c r="A74" s="2">
        <v>11322</v>
      </c>
      <c r="B74" s="2" t="s">
        <v>384</v>
      </c>
      <c r="C74" s="2">
        <v>70</v>
      </c>
    </row>
    <row r="75" spans="1:3" x14ac:dyDescent="0.35">
      <c r="A75" s="2">
        <v>11331</v>
      </c>
      <c r="B75" s="2" t="s">
        <v>385</v>
      </c>
      <c r="C75" s="2">
        <v>70</v>
      </c>
    </row>
    <row r="76" spans="1:3" x14ac:dyDescent="0.35">
      <c r="A76" s="2">
        <v>11332</v>
      </c>
      <c r="B76" s="2" t="s">
        <v>386</v>
      </c>
      <c r="C76" s="2">
        <v>70</v>
      </c>
    </row>
    <row r="77" spans="1:3" x14ac:dyDescent="0.35">
      <c r="A77" s="2">
        <v>11348</v>
      </c>
      <c r="B77" s="2" t="s">
        <v>387</v>
      </c>
      <c r="C77" s="2">
        <v>70</v>
      </c>
    </row>
    <row r="78" spans="1:3" x14ac:dyDescent="0.35">
      <c r="A78" s="2">
        <v>11501</v>
      </c>
      <c r="B78" s="2" t="s">
        <v>388</v>
      </c>
      <c r="C78" s="2">
        <v>70</v>
      </c>
    </row>
    <row r="79" spans="1:3" x14ac:dyDescent="0.35">
      <c r="A79" s="154" t="s">
        <v>820</v>
      </c>
      <c r="B79" s="2" t="s">
        <v>822</v>
      </c>
      <c r="C79" s="2">
        <v>70</v>
      </c>
    </row>
    <row r="80" spans="1:3" x14ac:dyDescent="0.35">
      <c r="A80" s="154" t="s">
        <v>824</v>
      </c>
      <c r="B80" s="2" t="s">
        <v>826</v>
      </c>
      <c r="C80" s="2">
        <v>70</v>
      </c>
    </row>
    <row r="81" spans="1:3" x14ac:dyDescent="0.35">
      <c r="A81" s="2">
        <v>11502</v>
      </c>
      <c r="B81" s="2" t="s">
        <v>389</v>
      </c>
      <c r="C81" s="2">
        <v>70</v>
      </c>
    </row>
    <row r="82" spans="1:3" x14ac:dyDescent="0.35">
      <c r="A82" s="154" t="s">
        <v>821</v>
      </c>
      <c r="B82" s="2" t="s">
        <v>823</v>
      </c>
      <c r="C82" s="2">
        <v>70</v>
      </c>
    </row>
    <row r="83" spans="1:3" x14ac:dyDescent="0.35">
      <c r="A83" s="154" t="s">
        <v>825</v>
      </c>
      <c r="B83" s="2" t="s">
        <v>827</v>
      </c>
      <c r="C83" s="2">
        <v>70</v>
      </c>
    </row>
    <row r="84" spans="1:3" x14ac:dyDescent="0.35">
      <c r="A84" s="2">
        <v>11512</v>
      </c>
      <c r="B84" s="2" t="s">
        <v>390</v>
      </c>
      <c r="C84" s="2">
        <v>70</v>
      </c>
    </row>
    <row r="85" spans="1:3" x14ac:dyDescent="0.35">
      <c r="A85" s="2">
        <v>11521</v>
      </c>
      <c r="B85" s="2" t="s">
        <v>391</v>
      </c>
      <c r="C85" s="2">
        <v>70</v>
      </c>
    </row>
    <row r="86" spans="1:3" x14ac:dyDescent="0.35">
      <c r="A86" s="2">
        <v>11541</v>
      </c>
      <c r="B86" s="2" t="s">
        <v>392</v>
      </c>
      <c r="C86" s="2">
        <v>70</v>
      </c>
    </row>
    <row r="87" spans="1:3" x14ac:dyDescent="0.35">
      <c r="A87" s="2">
        <v>11542</v>
      </c>
      <c r="B87" s="2" t="s">
        <v>393</v>
      </c>
      <c r="C87" s="2">
        <v>70</v>
      </c>
    </row>
    <row r="88" spans="1:3" x14ac:dyDescent="0.35">
      <c r="A88" s="2">
        <v>11543</v>
      </c>
      <c r="B88" s="2" t="s">
        <v>394</v>
      </c>
      <c r="C88" s="2">
        <v>70</v>
      </c>
    </row>
    <row r="89" spans="1:3" x14ac:dyDescent="0.35">
      <c r="A89" s="2">
        <v>11601</v>
      </c>
      <c r="B89" s="2" t="s">
        <v>395</v>
      </c>
      <c r="C89" s="2">
        <v>70</v>
      </c>
    </row>
    <row r="90" spans="1:3" x14ac:dyDescent="0.35">
      <c r="A90" s="2">
        <v>11602</v>
      </c>
      <c r="B90" s="2" t="s">
        <v>396</v>
      </c>
      <c r="C90" s="2">
        <v>70</v>
      </c>
    </row>
    <row r="91" spans="1:3" x14ac:dyDescent="0.35">
      <c r="A91" s="2">
        <v>11701</v>
      </c>
      <c r="B91" s="2" t="s">
        <v>842</v>
      </c>
      <c r="C91" s="2">
        <v>70</v>
      </c>
    </row>
    <row r="92" spans="1:3" x14ac:dyDescent="0.35">
      <c r="A92" s="2">
        <v>11702</v>
      </c>
      <c r="B92" s="2" t="s">
        <v>846</v>
      </c>
      <c r="C92" s="2">
        <v>70</v>
      </c>
    </row>
    <row r="93" spans="1:3" x14ac:dyDescent="0.35">
      <c r="A93" s="2">
        <v>11801</v>
      </c>
      <c r="B93" s="2" t="s">
        <v>843</v>
      </c>
      <c r="C93" s="2">
        <v>70</v>
      </c>
    </row>
    <row r="94" spans="1:3" x14ac:dyDescent="0.35">
      <c r="A94" s="2">
        <v>11802</v>
      </c>
      <c r="B94" s="2" t="s">
        <v>397</v>
      </c>
      <c r="C94" s="2">
        <v>70</v>
      </c>
    </row>
    <row r="95" spans="1:3" x14ac:dyDescent="0.35">
      <c r="A95" s="2">
        <v>12101</v>
      </c>
      <c r="B95" s="2" t="s">
        <v>398</v>
      </c>
      <c r="C95" s="2">
        <v>71</v>
      </c>
    </row>
    <row r="96" spans="1:3" x14ac:dyDescent="0.35">
      <c r="A96" s="2">
        <v>12102</v>
      </c>
      <c r="B96" s="2" t="s">
        <v>399</v>
      </c>
      <c r="C96" s="2">
        <v>71</v>
      </c>
    </row>
    <row r="97" spans="1:3" x14ac:dyDescent="0.35">
      <c r="A97" s="2">
        <v>12103</v>
      </c>
      <c r="B97" s="2" t="s">
        <v>836</v>
      </c>
      <c r="C97" s="2">
        <v>71</v>
      </c>
    </row>
    <row r="98" spans="1:3" x14ac:dyDescent="0.35">
      <c r="A98" s="2">
        <v>12148</v>
      </c>
      <c r="B98" s="2" t="s">
        <v>400</v>
      </c>
      <c r="C98" s="2">
        <v>71</v>
      </c>
    </row>
    <row r="99" spans="1:3" x14ac:dyDescent="0.35">
      <c r="A99" s="154" t="s">
        <v>814</v>
      </c>
      <c r="B99" s="2" t="s">
        <v>815</v>
      </c>
      <c r="C99" s="2">
        <v>71</v>
      </c>
    </row>
    <row r="100" spans="1:3" x14ac:dyDescent="0.35">
      <c r="A100" s="154" t="s">
        <v>816</v>
      </c>
      <c r="B100" s="2" t="s">
        <v>818</v>
      </c>
      <c r="C100" s="2">
        <v>71</v>
      </c>
    </row>
    <row r="101" spans="1:3" x14ac:dyDescent="0.35">
      <c r="A101" s="154" t="s">
        <v>828</v>
      </c>
      <c r="B101" s="2" t="s">
        <v>829</v>
      </c>
      <c r="C101" s="2">
        <v>71</v>
      </c>
    </row>
    <row r="102" spans="1:3" x14ac:dyDescent="0.35">
      <c r="A102" s="154" t="s">
        <v>817</v>
      </c>
      <c r="B102" s="2" t="s">
        <v>819</v>
      </c>
      <c r="C102" s="2">
        <v>71</v>
      </c>
    </row>
    <row r="103" spans="1:3" x14ac:dyDescent="0.35">
      <c r="A103" s="154" t="s">
        <v>830</v>
      </c>
      <c r="B103" s="2" t="s">
        <v>831</v>
      </c>
      <c r="C103" s="2">
        <v>71</v>
      </c>
    </row>
    <row r="104" spans="1:3" x14ac:dyDescent="0.35">
      <c r="A104" s="154" t="s">
        <v>832</v>
      </c>
      <c r="B104" s="2" t="s">
        <v>834</v>
      </c>
      <c r="C104" s="2">
        <v>71</v>
      </c>
    </row>
    <row r="105" spans="1:3" x14ac:dyDescent="0.35">
      <c r="A105" s="154" t="s">
        <v>853</v>
      </c>
      <c r="B105" s="2" t="s">
        <v>854</v>
      </c>
      <c r="C105" s="2">
        <v>71</v>
      </c>
    </row>
    <row r="106" spans="1:3" x14ac:dyDescent="0.35">
      <c r="A106" s="154" t="s">
        <v>833</v>
      </c>
      <c r="B106" s="2" t="s">
        <v>835</v>
      </c>
      <c r="C106" s="2">
        <v>71</v>
      </c>
    </row>
    <row r="107" spans="1:3" x14ac:dyDescent="0.35">
      <c r="A107" s="2">
        <v>12201</v>
      </c>
      <c r="B107" s="2" t="s">
        <v>401</v>
      </c>
      <c r="C107" s="2">
        <v>71</v>
      </c>
    </row>
    <row r="108" spans="1:3" x14ac:dyDescent="0.35">
      <c r="A108" s="2">
        <v>12202</v>
      </c>
      <c r="B108" s="2" t="s">
        <v>402</v>
      </c>
      <c r="C108" s="2">
        <v>71</v>
      </c>
    </row>
    <row r="109" spans="1:3" x14ac:dyDescent="0.35">
      <c r="A109" s="2">
        <v>12203</v>
      </c>
      <c r="B109" s="2" t="s">
        <v>403</v>
      </c>
      <c r="C109" s="2">
        <v>71</v>
      </c>
    </row>
    <row r="110" spans="1:3" x14ac:dyDescent="0.35">
      <c r="A110" s="2">
        <v>12204</v>
      </c>
      <c r="B110" s="2" t="s">
        <v>404</v>
      </c>
      <c r="C110" s="2">
        <v>71</v>
      </c>
    </row>
    <row r="111" spans="1:3" x14ac:dyDescent="0.35">
      <c r="A111" s="2">
        <v>12205</v>
      </c>
      <c r="B111" s="2" t="s">
        <v>405</v>
      </c>
      <c r="C111" s="2">
        <v>71</v>
      </c>
    </row>
    <row r="112" spans="1:3" x14ac:dyDescent="0.35">
      <c r="A112" s="2">
        <v>12206</v>
      </c>
      <c r="B112" s="2" t="s">
        <v>406</v>
      </c>
      <c r="C112" s="2">
        <v>71</v>
      </c>
    </row>
    <row r="113" spans="1:3" x14ac:dyDescent="0.35">
      <c r="A113" s="2">
        <v>12248</v>
      </c>
      <c r="B113" s="2" t="s">
        <v>407</v>
      </c>
      <c r="C113" s="2">
        <v>71</v>
      </c>
    </row>
    <row r="114" spans="1:3" x14ac:dyDescent="0.35">
      <c r="A114" s="2">
        <v>12301</v>
      </c>
      <c r="B114" s="2" t="s">
        <v>408</v>
      </c>
      <c r="C114" s="2">
        <v>71</v>
      </c>
    </row>
    <row r="115" spans="1:3" x14ac:dyDescent="0.35">
      <c r="A115" s="2">
        <v>12302</v>
      </c>
      <c r="B115" s="2" t="s">
        <v>409</v>
      </c>
      <c r="C115" s="2">
        <v>71</v>
      </c>
    </row>
    <row r="116" spans="1:3" x14ac:dyDescent="0.35">
      <c r="A116" s="2">
        <v>12303</v>
      </c>
      <c r="B116" s="2" t="s">
        <v>410</v>
      </c>
      <c r="C116" s="2">
        <v>71</v>
      </c>
    </row>
    <row r="117" spans="1:3" x14ac:dyDescent="0.35">
      <c r="A117" s="2">
        <v>12304</v>
      </c>
      <c r="B117" s="2" t="s">
        <v>411</v>
      </c>
      <c r="C117" s="2">
        <v>71</v>
      </c>
    </row>
    <row r="118" spans="1:3" x14ac:dyDescent="0.35">
      <c r="A118" s="2">
        <v>12306</v>
      </c>
      <c r="B118" s="2" t="s">
        <v>412</v>
      </c>
      <c r="C118" s="2">
        <v>71</v>
      </c>
    </row>
    <row r="119" spans="1:3" x14ac:dyDescent="0.35">
      <c r="A119" s="2">
        <v>12307</v>
      </c>
      <c r="B119" s="2" t="s">
        <v>413</v>
      </c>
      <c r="C119" s="2">
        <v>71</v>
      </c>
    </row>
    <row r="120" spans="1:3" x14ac:dyDescent="0.35">
      <c r="A120" s="2">
        <v>12311</v>
      </c>
      <c r="B120" s="2" t="s">
        <v>414</v>
      </c>
      <c r="C120" s="2">
        <v>71</v>
      </c>
    </row>
    <row r="121" spans="1:3" x14ac:dyDescent="0.35">
      <c r="A121" s="2">
        <v>12312</v>
      </c>
      <c r="B121" s="2" t="s">
        <v>415</v>
      </c>
      <c r="C121" s="2">
        <v>71</v>
      </c>
    </row>
    <row r="122" spans="1:3" x14ac:dyDescent="0.35">
      <c r="A122" s="2">
        <v>12313</v>
      </c>
      <c r="B122" s="2" t="s">
        <v>416</v>
      </c>
      <c r="C122" s="2">
        <v>71</v>
      </c>
    </row>
    <row r="123" spans="1:3" x14ac:dyDescent="0.35">
      <c r="A123" s="2">
        <v>12314</v>
      </c>
      <c r="B123" s="2" t="s">
        <v>417</v>
      </c>
      <c r="C123" s="2">
        <v>71</v>
      </c>
    </row>
    <row r="124" spans="1:3" x14ac:dyDescent="0.35">
      <c r="A124" s="2">
        <v>12315</v>
      </c>
      <c r="B124" s="2" t="s">
        <v>418</v>
      </c>
      <c r="C124" s="2">
        <v>71</v>
      </c>
    </row>
    <row r="125" spans="1:3" x14ac:dyDescent="0.35">
      <c r="A125" s="2">
        <v>12316</v>
      </c>
      <c r="B125" s="2" t="s">
        <v>419</v>
      </c>
      <c r="C125" s="2">
        <v>71</v>
      </c>
    </row>
    <row r="126" spans="1:3" x14ac:dyDescent="0.35">
      <c r="A126" s="2">
        <v>12317</v>
      </c>
      <c r="B126" s="2" t="s">
        <v>420</v>
      </c>
      <c r="C126" s="2">
        <v>71</v>
      </c>
    </row>
    <row r="127" spans="1:3" x14ac:dyDescent="0.35">
      <c r="A127" s="2">
        <v>12318</v>
      </c>
      <c r="B127" s="2" t="s">
        <v>421</v>
      </c>
      <c r="C127" s="2">
        <v>71</v>
      </c>
    </row>
    <row r="128" spans="1:3" x14ac:dyDescent="0.35">
      <c r="A128" s="2">
        <v>12319</v>
      </c>
      <c r="B128" s="2" t="s">
        <v>422</v>
      </c>
      <c r="C128" s="2">
        <v>71</v>
      </c>
    </row>
    <row r="129" spans="1:3" x14ac:dyDescent="0.35">
      <c r="A129" s="2">
        <v>12320</v>
      </c>
      <c r="B129" s="2" t="s">
        <v>423</v>
      </c>
      <c r="C129" s="2">
        <v>71</v>
      </c>
    </row>
    <row r="130" spans="1:3" x14ac:dyDescent="0.35">
      <c r="A130" s="2">
        <v>12348</v>
      </c>
      <c r="B130" s="2" t="s">
        <v>424</v>
      </c>
      <c r="C130" s="2">
        <v>71</v>
      </c>
    </row>
    <row r="131" spans="1:3" x14ac:dyDescent="0.35">
      <c r="A131" s="2">
        <v>12401</v>
      </c>
      <c r="B131" s="2" t="s">
        <v>425</v>
      </c>
      <c r="C131" s="2">
        <v>71</v>
      </c>
    </row>
    <row r="132" spans="1:3" x14ac:dyDescent="0.35">
      <c r="A132" s="2">
        <v>12402</v>
      </c>
      <c r="B132" s="2" t="s">
        <v>426</v>
      </c>
      <c r="C132" s="2">
        <v>71</v>
      </c>
    </row>
    <row r="133" spans="1:3" x14ac:dyDescent="0.35">
      <c r="A133" s="2">
        <v>12403</v>
      </c>
      <c r="B133" s="2" t="s">
        <v>427</v>
      </c>
      <c r="C133" s="2">
        <v>71</v>
      </c>
    </row>
    <row r="134" spans="1:3" x14ac:dyDescent="0.35">
      <c r="A134" s="2">
        <v>12404</v>
      </c>
      <c r="B134" s="2" t="s">
        <v>428</v>
      </c>
      <c r="C134" s="2">
        <v>71</v>
      </c>
    </row>
    <row r="135" spans="1:3" x14ac:dyDescent="0.35">
      <c r="A135" s="2">
        <v>12405</v>
      </c>
      <c r="B135" s="2" t="s">
        <v>429</v>
      </c>
      <c r="C135" s="2">
        <v>71</v>
      </c>
    </row>
    <row r="136" spans="1:3" x14ac:dyDescent="0.35">
      <c r="A136" s="2">
        <v>12406</v>
      </c>
      <c r="B136" s="2" t="s">
        <v>412</v>
      </c>
      <c r="C136" s="2">
        <v>71</v>
      </c>
    </row>
    <row r="137" spans="1:3" x14ac:dyDescent="0.35">
      <c r="A137" s="2">
        <v>12408</v>
      </c>
      <c r="B137" s="2" t="s">
        <v>430</v>
      </c>
      <c r="C137" s="2">
        <v>71</v>
      </c>
    </row>
    <row r="138" spans="1:3" x14ac:dyDescent="0.35">
      <c r="A138" s="2">
        <v>12410</v>
      </c>
      <c r="B138" s="2" t="s">
        <v>431</v>
      </c>
      <c r="C138" s="2">
        <v>71</v>
      </c>
    </row>
    <row r="139" spans="1:3" x14ac:dyDescent="0.35">
      <c r="A139" s="2">
        <v>12412</v>
      </c>
      <c r="B139" s="2" t="s">
        <v>432</v>
      </c>
      <c r="C139" s="2">
        <v>71</v>
      </c>
    </row>
    <row r="140" spans="1:3" x14ac:dyDescent="0.35">
      <c r="A140" s="2">
        <v>12413</v>
      </c>
      <c r="B140" s="2" t="s">
        <v>433</v>
      </c>
      <c r="C140" s="2">
        <v>71</v>
      </c>
    </row>
    <row r="141" spans="1:3" x14ac:dyDescent="0.35">
      <c r="A141" s="2">
        <v>12421</v>
      </c>
      <c r="B141" s="2" t="s">
        <v>434</v>
      </c>
      <c r="C141" s="2">
        <v>71</v>
      </c>
    </row>
    <row r="142" spans="1:3" x14ac:dyDescent="0.35">
      <c r="A142" s="2">
        <v>12422</v>
      </c>
      <c r="B142" s="2" t="s">
        <v>435</v>
      </c>
      <c r="C142" s="2">
        <v>71</v>
      </c>
    </row>
    <row r="143" spans="1:3" x14ac:dyDescent="0.35">
      <c r="A143" s="2">
        <v>12423</v>
      </c>
      <c r="B143" s="2" t="s">
        <v>436</v>
      </c>
      <c r="C143" s="2">
        <v>71</v>
      </c>
    </row>
    <row r="144" spans="1:3" x14ac:dyDescent="0.35">
      <c r="A144" s="2">
        <v>12424</v>
      </c>
      <c r="B144" s="2" t="s">
        <v>437</v>
      </c>
      <c r="C144" s="2">
        <v>71</v>
      </c>
    </row>
    <row r="145" spans="1:3" x14ac:dyDescent="0.35">
      <c r="A145" s="2">
        <v>12448</v>
      </c>
      <c r="B145" s="2" t="s">
        <v>438</v>
      </c>
      <c r="C145" s="2">
        <v>71</v>
      </c>
    </row>
    <row r="146" spans="1:3" x14ac:dyDescent="0.35">
      <c r="A146" s="2">
        <v>12501</v>
      </c>
      <c r="B146" s="2" t="s">
        <v>439</v>
      </c>
      <c r="C146" s="2">
        <v>71</v>
      </c>
    </row>
    <row r="147" spans="1:3" x14ac:dyDescent="0.35">
      <c r="A147" s="2">
        <v>12502</v>
      </c>
      <c r="B147" s="2" t="s">
        <v>440</v>
      </c>
      <c r="C147" s="2">
        <v>71</v>
      </c>
    </row>
    <row r="148" spans="1:3" x14ac:dyDescent="0.35">
      <c r="A148" s="2">
        <v>12503</v>
      </c>
      <c r="B148" s="2" t="s">
        <v>441</v>
      </c>
      <c r="C148" s="2">
        <v>71</v>
      </c>
    </row>
    <row r="149" spans="1:3" x14ac:dyDescent="0.35">
      <c r="A149" s="2">
        <v>12506</v>
      </c>
      <c r="B149" s="2" t="s">
        <v>442</v>
      </c>
      <c r="C149" s="2">
        <v>71</v>
      </c>
    </row>
    <row r="150" spans="1:3" x14ac:dyDescent="0.35">
      <c r="A150" s="2">
        <v>12508</v>
      </c>
      <c r="B150" s="2" t="s">
        <v>443</v>
      </c>
      <c r="C150" s="2">
        <v>71</v>
      </c>
    </row>
    <row r="151" spans="1:3" x14ac:dyDescent="0.35">
      <c r="A151" s="2">
        <v>12510</v>
      </c>
      <c r="B151" s="2" t="s">
        <v>444</v>
      </c>
      <c r="C151" s="2">
        <v>71</v>
      </c>
    </row>
    <row r="152" spans="1:3" x14ac:dyDescent="0.35">
      <c r="A152" s="2">
        <v>12512</v>
      </c>
      <c r="B152" s="2" t="s">
        <v>445</v>
      </c>
      <c r="C152" s="2">
        <v>71</v>
      </c>
    </row>
    <row r="153" spans="1:3" x14ac:dyDescent="0.35">
      <c r="A153" s="2">
        <v>12513</v>
      </c>
      <c r="B153" s="2" t="s">
        <v>446</v>
      </c>
      <c r="C153" s="2">
        <v>71</v>
      </c>
    </row>
    <row r="154" spans="1:3" x14ac:dyDescent="0.35">
      <c r="A154" s="2">
        <v>12514</v>
      </c>
      <c r="B154" s="2" t="s">
        <v>447</v>
      </c>
      <c r="C154" s="2">
        <v>71</v>
      </c>
    </row>
    <row r="155" spans="1:3" x14ac:dyDescent="0.35">
      <c r="A155" s="2">
        <v>12515</v>
      </c>
      <c r="B155" s="2" t="s">
        <v>448</v>
      </c>
      <c r="C155" s="2">
        <v>71</v>
      </c>
    </row>
    <row r="156" spans="1:3" x14ac:dyDescent="0.35">
      <c r="A156" s="2">
        <v>12548</v>
      </c>
      <c r="B156" s="2" t="s">
        <v>449</v>
      </c>
      <c r="C156" s="2">
        <v>71</v>
      </c>
    </row>
    <row r="157" spans="1:3" x14ac:dyDescent="0.35">
      <c r="A157" s="2">
        <v>12601</v>
      </c>
      <c r="B157" s="2" t="s">
        <v>450</v>
      </c>
      <c r="C157" s="2">
        <v>71</v>
      </c>
    </row>
    <row r="158" spans="1:3" x14ac:dyDescent="0.35">
      <c r="A158" s="2">
        <v>12701</v>
      </c>
      <c r="B158" s="2" t="s">
        <v>451</v>
      </c>
      <c r="C158" s="2">
        <v>71</v>
      </c>
    </row>
    <row r="159" spans="1:3" x14ac:dyDescent="0.35">
      <c r="A159" s="2">
        <v>12702</v>
      </c>
      <c r="B159" s="2" t="s">
        <v>452</v>
      </c>
      <c r="C159" s="2">
        <v>71</v>
      </c>
    </row>
    <row r="160" spans="1:3" x14ac:dyDescent="0.35">
      <c r="A160" s="2">
        <v>12703</v>
      </c>
      <c r="B160" s="2" t="s">
        <v>453</v>
      </c>
      <c r="C160" s="2">
        <v>71</v>
      </c>
    </row>
    <row r="161" spans="1:3" x14ac:dyDescent="0.35">
      <c r="A161" s="2">
        <v>12706</v>
      </c>
      <c r="B161" s="2" t="s">
        <v>454</v>
      </c>
      <c r="C161" s="2">
        <v>71</v>
      </c>
    </row>
    <row r="162" spans="1:3" x14ac:dyDescent="0.35">
      <c r="A162" s="2">
        <v>12708</v>
      </c>
      <c r="B162" s="2" t="s">
        <v>455</v>
      </c>
      <c r="C162" s="2">
        <v>71</v>
      </c>
    </row>
    <row r="163" spans="1:3" x14ac:dyDescent="0.35">
      <c r="A163" s="2">
        <v>12710</v>
      </c>
      <c r="B163" s="2" t="s">
        <v>456</v>
      </c>
      <c r="C163" s="2">
        <v>71</v>
      </c>
    </row>
    <row r="164" spans="1:3" x14ac:dyDescent="0.35">
      <c r="A164" s="2">
        <v>12712</v>
      </c>
      <c r="B164" s="2" t="s">
        <v>457</v>
      </c>
      <c r="C164" s="2">
        <v>71</v>
      </c>
    </row>
    <row r="165" spans="1:3" x14ac:dyDescent="0.35">
      <c r="A165" s="2">
        <v>12748</v>
      </c>
      <c r="B165" s="2" t="s">
        <v>458</v>
      </c>
      <c r="C165" s="2">
        <v>71</v>
      </c>
    </row>
    <row r="166" spans="1:3" x14ac:dyDescent="0.35">
      <c r="A166" s="2">
        <v>12801</v>
      </c>
      <c r="B166" s="2" t="s">
        <v>459</v>
      </c>
      <c r="C166" s="2">
        <v>71</v>
      </c>
    </row>
    <row r="167" spans="1:3" x14ac:dyDescent="0.35">
      <c r="A167" s="2">
        <v>12802</v>
      </c>
      <c r="B167" s="2" t="s">
        <v>460</v>
      </c>
      <c r="C167" s="2">
        <v>71</v>
      </c>
    </row>
    <row r="168" spans="1:3" x14ac:dyDescent="0.35">
      <c r="A168" s="2">
        <v>12810</v>
      </c>
      <c r="B168" s="2" t="s">
        <v>461</v>
      </c>
      <c r="C168" s="2">
        <v>71</v>
      </c>
    </row>
    <row r="169" spans="1:3" x14ac:dyDescent="0.35">
      <c r="A169" s="2">
        <v>12901</v>
      </c>
      <c r="B169" s="2" t="s">
        <v>462</v>
      </c>
      <c r="C169" s="2">
        <v>71</v>
      </c>
    </row>
    <row r="170" spans="1:3" x14ac:dyDescent="0.35">
      <c r="A170" s="2">
        <v>12902</v>
      </c>
      <c r="B170" s="2" t="s">
        <v>463</v>
      </c>
      <c r="C170" s="2">
        <v>71</v>
      </c>
    </row>
    <row r="171" spans="1:3" x14ac:dyDescent="0.35">
      <c r="A171" s="2">
        <v>14001</v>
      </c>
      <c r="B171" s="2" t="s">
        <v>464</v>
      </c>
      <c r="C171" s="2">
        <v>71</v>
      </c>
    </row>
    <row r="172" spans="1:3" x14ac:dyDescent="0.35">
      <c r="A172" s="2">
        <v>14002</v>
      </c>
      <c r="B172" s="2" t="s">
        <v>465</v>
      </c>
      <c r="C172" s="2">
        <v>71</v>
      </c>
    </row>
    <row r="173" spans="1:3" x14ac:dyDescent="0.35">
      <c r="A173" s="2">
        <v>14006</v>
      </c>
      <c r="B173" s="2" t="s">
        <v>466</v>
      </c>
      <c r="C173" s="2">
        <v>71</v>
      </c>
    </row>
    <row r="174" spans="1:3" x14ac:dyDescent="0.35">
      <c r="A174" s="2">
        <v>14011</v>
      </c>
      <c r="B174" s="2" t="s">
        <v>467</v>
      </c>
      <c r="C174" s="2">
        <v>71</v>
      </c>
    </row>
    <row r="175" spans="1:3" x14ac:dyDescent="0.35">
      <c r="A175" s="2">
        <v>14012</v>
      </c>
      <c r="B175" s="2" t="s">
        <v>468</v>
      </c>
      <c r="C175" s="2">
        <v>71</v>
      </c>
    </row>
    <row r="176" spans="1:3" x14ac:dyDescent="0.35">
      <c r="A176" s="2">
        <v>14013</v>
      </c>
      <c r="B176" s="2" t="s">
        <v>469</v>
      </c>
      <c r="C176" s="2">
        <v>71</v>
      </c>
    </row>
    <row r="177" spans="1:3" x14ac:dyDescent="0.35">
      <c r="A177" s="2">
        <v>14048</v>
      </c>
      <c r="B177" s="2" t="s">
        <v>470</v>
      </c>
      <c r="C177" s="2">
        <v>71</v>
      </c>
    </row>
    <row r="178" spans="1:3" x14ac:dyDescent="0.35">
      <c r="A178" s="2">
        <v>16101</v>
      </c>
      <c r="B178" s="2" t="s">
        <v>471</v>
      </c>
      <c r="C178" s="2">
        <v>60</v>
      </c>
    </row>
    <row r="179" spans="1:3" x14ac:dyDescent="0.35">
      <c r="A179" s="2">
        <v>16102</v>
      </c>
      <c r="B179" s="2" t="s">
        <v>472</v>
      </c>
      <c r="C179" s="2">
        <v>60</v>
      </c>
    </row>
    <row r="180" spans="1:3" x14ac:dyDescent="0.35">
      <c r="A180" s="2">
        <v>16103</v>
      </c>
      <c r="B180" s="2" t="s">
        <v>473</v>
      </c>
      <c r="C180" s="2">
        <v>60</v>
      </c>
    </row>
    <row r="181" spans="1:3" x14ac:dyDescent="0.35">
      <c r="A181" s="2">
        <v>16104</v>
      </c>
      <c r="B181" s="2" t="s">
        <v>474</v>
      </c>
      <c r="C181" s="2">
        <v>60</v>
      </c>
    </row>
    <row r="182" spans="1:3" x14ac:dyDescent="0.35">
      <c r="A182" s="2">
        <v>16105</v>
      </c>
      <c r="B182" s="2" t="s">
        <v>475</v>
      </c>
      <c r="C182" s="2">
        <v>60</v>
      </c>
    </row>
    <row r="183" spans="1:3" x14ac:dyDescent="0.35">
      <c r="A183" s="2">
        <v>16106</v>
      </c>
      <c r="B183" s="2" t="s">
        <v>476</v>
      </c>
      <c r="C183" s="2">
        <v>60</v>
      </c>
    </row>
    <row r="184" spans="1:3" x14ac:dyDescent="0.35">
      <c r="A184" s="2">
        <v>16107</v>
      </c>
      <c r="B184" s="2" t="s">
        <v>477</v>
      </c>
      <c r="C184" s="2">
        <v>60</v>
      </c>
    </row>
    <row r="185" spans="1:3" x14ac:dyDescent="0.35">
      <c r="A185" s="2">
        <v>16108</v>
      </c>
      <c r="B185" s="2" t="s">
        <v>478</v>
      </c>
      <c r="C185" s="2">
        <v>60</v>
      </c>
    </row>
    <row r="186" spans="1:3" x14ac:dyDescent="0.35">
      <c r="A186" s="2">
        <v>16109</v>
      </c>
      <c r="B186" s="2" t="s">
        <v>479</v>
      </c>
      <c r="C186" s="2">
        <v>60</v>
      </c>
    </row>
    <row r="187" spans="1:3" x14ac:dyDescent="0.35">
      <c r="A187" s="2">
        <v>16110</v>
      </c>
      <c r="B187" s="2" t="s">
        <v>480</v>
      </c>
      <c r="C187" s="2">
        <v>60</v>
      </c>
    </row>
    <row r="188" spans="1:3" x14ac:dyDescent="0.35">
      <c r="A188" s="2">
        <v>16111</v>
      </c>
      <c r="B188" s="2" t="s">
        <v>481</v>
      </c>
      <c r="C188" s="2">
        <v>60</v>
      </c>
    </row>
    <row r="189" spans="1:3" x14ac:dyDescent="0.35">
      <c r="A189" s="2">
        <v>16112</v>
      </c>
      <c r="B189" s="2" t="s">
        <v>482</v>
      </c>
      <c r="C189" s="2">
        <v>60</v>
      </c>
    </row>
    <row r="190" spans="1:3" x14ac:dyDescent="0.35">
      <c r="A190" s="2">
        <v>16113</v>
      </c>
      <c r="B190" s="2" t="s">
        <v>483</v>
      </c>
      <c r="C190" s="2">
        <v>60</v>
      </c>
    </row>
    <row r="191" spans="1:3" x14ac:dyDescent="0.35">
      <c r="A191" s="2">
        <v>16114</v>
      </c>
      <c r="B191" s="2" t="s">
        <v>484</v>
      </c>
      <c r="C191" s="2">
        <v>60</v>
      </c>
    </row>
    <row r="192" spans="1:3" x14ac:dyDescent="0.35">
      <c r="A192" s="2">
        <v>16148</v>
      </c>
      <c r="B192" s="2" t="s">
        <v>485</v>
      </c>
      <c r="C192" s="2">
        <v>60</v>
      </c>
    </row>
    <row r="193" spans="1:3" x14ac:dyDescent="0.35">
      <c r="A193" s="2">
        <v>16201</v>
      </c>
      <c r="B193" s="2" t="s">
        <v>486</v>
      </c>
      <c r="C193" s="2">
        <v>60</v>
      </c>
    </row>
    <row r="194" spans="1:3" x14ac:dyDescent="0.35">
      <c r="A194" s="2">
        <v>16301</v>
      </c>
      <c r="B194" s="2" t="s">
        <v>487</v>
      </c>
      <c r="C194" s="2">
        <v>60</v>
      </c>
    </row>
    <row r="195" spans="1:3" x14ac:dyDescent="0.35">
      <c r="A195" s="2">
        <v>16401</v>
      </c>
      <c r="B195" s="2" t="s">
        <v>488</v>
      </c>
      <c r="C195" s="2">
        <v>60</v>
      </c>
    </row>
    <row r="196" spans="1:3" x14ac:dyDescent="0.35">
      <c r="A196" s="2">
        <v>18001</v>
      </c>
      <c r="B196" s="2" t="s">
        <v>489</v>
      </c>
      <c r="C196" s="2">
        <v>60</v>
      </c>
    </row>
    <row r="197" spans="1:3" x14ac:dyDescent="0.35">
      <c r="A197" s="2">
        <v>18002</v>
      </c>
      <c r="B197" s="2" t="s">
        <v>490</v>
      </c>
      <c r="C197" s="2">
        <v>60</v>
      </c>
    </row>
    <row r="198" spans="1:3" x14ac:dyDescent="0.35">
      <c r="A198" s="2">
        <v>18048</v>
      </c>
      <c r="B198" s="2" t="s">
        <v>491</v>
      </c>
      <c r="C198" s="2">
        <v>60</v>
      </c>
    </row>
    <row r="199" spans="1:3" x14ac:dyDescent="0.35">
      <c r="A199" s="2">
        <v>20601</v>
      </c>
      <c r="B199" s="2" t="s">
        <v>492</v>
      </c>
      <c r="C199" s="2">
        <v>62</v>
      </c>
    </row>
    <row r="200" spans="1:3" x14ac:dyDescent="0.35">
      <c r="A200" s="2">
        <v>21101</v>
      </c>
      <c r="B200" s="2" t="s">
        <v>493</v>
      </c>
      <c r="C200" s="2" t="s">
        <v>494</v>
      </c>
    </row>
    <row r="201" spans="1:3" x14ac:dyDescent="0.35">
      <c r="A201" s="2">
        <v>21103</v>
      </c>
      <c r="B201" s="2" t="s">
        <v>495</v>
      </c>
      <c r="C201" s="2" t="s">
        <v>494</v>
      </c>
    </row>
    <row r="202" spans="1:3" x14ac:dyDescent="0.35">
      <c r="A202" s="2">
        <v>21104</v>
      </c>
      <c r="B202" s="2" t="s">
        <v>496</v>
      </c>
      <c r="C202" s="2" t="s">
        <v>494</v>
      </c>
    </row>
    <row r="203" spans="1:3" x14ac:dyDescent="0.35">
      <c r="A203" s="2">
        <v>21105</v>
      </c>
      <c r="B203" s="2" t="s">
        <v>497</v>
      </c>
      <c r="C203" s="2" t="s">
        <v>494</v>
      </c>
    </row>
    <row r="204" spans="1:3" x14ac:dyDescent="0.35">
      <c r="A204" s="2">
        <v>21106</v>
      </c>
      <c r="B204" s="2" t="s">
        <v>498</v>
      </c>
      <c r="C204" s="2" t="s">
        <v>494</v>
      </c>
    </row>
    <row r="205" spans="1:3" x14ac:dyDescent="0.35">
      <c r="A205" s="2">
        <v>21201</v>
      </c>
      <c r="B205" s="2" t="s">
        <v>499</v>
      </c>
      <c r="C205" s="2" t="s">
        <v>494</v>
      </c>
    </row>
    <row r="206" spans="1:3" x14ac:dyDescent="0.35">
      <c r="A206" s="2">
        <v>21301</v>
      </c>
      <c r="B206" s="2" t="s">
        <v>500</v>
      </c>
      <c r="C206" s="2" t="s">
        <v>494</v>
      </c>
    </row>
    <row r="207" spans="1:3" x14ac:dyDescent="0.35">
      <c r="A207" s="2">
        <v>21401</v>
      </c>
      <c r="B207" s="2" t="s">
        <v>501</v>
      </c>
      <c r="C207" s="2" t="s">
        <v>494</v>
      </c>
    </row>
    <row r="208" spans="1:3" x14ac:dyDescent="0.35">
      <c r="A208" s="2">
        <v>21402</v>
      </c>
      <c r="B208" s="2" t="s">
        <v>504</v>
      </c>
      <c r="C208" s="2" t="s">
        <v>494</v>
      </c>
    </row>
    <row r="209" spans="1:3" x14ac:dyDescent="0.35">
      <c r="A209" s="2">
        <v>21403</v>
      </c>
      <c r="B209" s="2" t="s">
        <v>505</v>
      </c>
      <c r="C209" s="2" t="s">
        <v>494</v>
      </c>
    </row>
    <row r="210" spans="1:3" x14ac:dyDescent="0.35">
      <c r="A210" s="2">
        <v>21501</v>
      </c>
      <c r="B210" s="2" t="s">
        <v>506</v>
      </c>
      <c r="C210" s="2" t="s">
        <v>494</v>
      </c>
    </row>
    <row r="211" spans="1:3" x14ac:dyDescent="0.35">
      <c r="A211" s="2">
        <v>21502</v>
      </c>
      <c r="B211" s="2" t="s">
        <v>507</v>
      </c>
      <c r="C211" s="2" t="s">
        <v>494</v>
      </c>
    </row>
    <row r="212" spans="1:3" x14ac:dyDescent="0.35">
      <c r="A212" s="2">
        <v>21601</v>
      </c>
      <c r="B212" s="2" t="s">
        <v>508</v>
      </c>
      <c r="C212" s="2" t="s">
        <v>494</v>
      </c>
    </row>
    <row r="213" spans="1:3" x14ac:dyDescent="0.35">
      <c r="A213" s="2">
        <v>21701</v>
      </c>
      <c r="B213" s="2" t="s">
        <v>509</v>
      </c>
      <c r="C213" s="2" t="s">
        <v>494</v>
      </c>
    </row>
    <row r="214" spans="1:3" x14ac:dyDescent="0.35">
      <c r="A214" s="2">
        <v>21801</v>
      </c>
      <c r="B214" s="2" t="s">
        <v>510</v>
      </c>
      <c r="C214" s="2" t="s">
        <v>494</v>
      </c>
    </row>
    <row r="215" spans="1:3" x14ac:dyDescent="0.35">
      <c r="A215" s="2">
        <v>21901</v>
      </c>
      <c r="B215" s="2" t="s">
        <v>511</v>
      </c>
      <c r="C215" s="2" t="s">
        <v>494</v>
      </c>
    </row>
    <row r="216" spans="1:3" x14ac:dyDescent="0.35">
      <c r="A216" s="2">
        <v>22101</v>
      </c>
      <c r="B216" s="2" t="s">
        <v>512</v>
      </c>
      <c r="C216" s="2" t="s">
        <v>494</v>
      </c>
    </row>
    <row r="217" spans="1:3" x14ac:dyDescent="0.35">
      <c r="A217" s="2">
        <v>22201</v>
      </c>
      <c r="B217" s="2" t="s">
        <v>513</v>
      </c>
      <c r="C217" s="2" t="s">
        <v>494</v>
      </c>
    </row>
    <row r="218" spans="1:3" x14ac:dyDescent="0.35">
      <c r="A218" s="2">
        <v>22301</v>
      </c>
      <c r="B218" s="2" t="s">
        <v>514</v>
      </c>
      <c r="C218" s="2" t="s">
        <v>494</v>
      </c>
    </row>
    <row r="219" spans="1:3" x14ac:dyDescent="0.35">
      <c r="A219" s="2">
        <v>22401</v>
      </c>
      <c r="B219" s="2" t="s">
        <v>515</v>
      </c>
      <c r="C219" s="2" t="s">
        <v>494</v>
      </c>
    </row>
    <row r="220" spans="1:3" x14ac:dyDescent="0.35">
      <c r="A220" s="2">
        <v>22501</v>
      </c>
      <c r="B220" s="2" t="s">
        <v>516</v>
      </c>
      <c r="C220" s="2" t="s">
        <v>494</v>
      </c>
    </row>
    <row r="221" spans="1:3" x14ac:dyDescent="0.35">
      <c r="A221" s="2">
        <v>22701</v>
      </c>
      <c r="B221" s="2" t="s">
        <v>517</v>
      </c>
      <c r="C221" s="2" t="s">
        <v>494</v>
      </c>
    </row>
    <row r="222" spans="1:3" x14ac:dyDescent="0.35">
      <c r="A222" s="2">
        <v>22901</v>
      </c>
      <c r="B222" s="2" t="s">
        <v>518</v>
      </c>
      <c r="C222" s="2" t="s">
        <v>494</v>
      </c>
    </row>
    <row r="223" spans="1:3" x14ac:dyDescent="0.35">
      <c r="A223" s="2">
        <v>26101</v>
      </c>
      <c r="B223" s="2" t="s">
        <v>519</v>
      </c>
      <c r="C223" s="2">
        <v>62</v>
      </c>
    </row>
    <row r="224" spans="1:3" x14ac:dyDescent="0.35">
      <c r="A224" s="2">
        <v>26103</v>
      </c>
      <c r="B224" s="2" t="s">
        <v>520</v>
      </c>
      <c r="C224" s="2">
        <v>62</v>
      </c>
    </row>
    <row r="225" spans="1:3" x14ac:dyDescent="0.35">
      <c r="A225" s="2">
        <v>26201</v>
      </c>
      <c r="B225" s="2" t="s">
        <v>521</v>
      </c>
      <c r="C225" s="2">
        <v>62</v>
      </c>
    </row>
    <row r="226" spans="1:3" x14ac:dyDescent="0.35">
      <c r="A226" s="2">
        <v>26301</v>
      </c>
      <c r="B226" s="2" t="s">
        <v>522</v>
      </c>
      <c r="C226" s="2">
        <v>62</v>
      </c>
    </row>
    <row r="227" spans="1:3" x14ac:dyDescent="0.35">
      <c r="A227" s="2">
        <v>26401</v>
      </c>
      <c r="B227" s="2" t="s">
        <v>523</v>
      </c>
      <c r="C227" s="2">
        <v>62</v>
      </c>
    </row>
    <row r="228" spans="1:3" x14ac:dyDescent="0.35">
      <c r="A228" s="2">
        <v>26402</v>
      </c>
      <c r="B228" s="2" t="s">
        <v>524</v>
      </c>
      <c r="C228" s="2">
        <v>62</v>
      </c>
    </row>
    <row r="229" spans="1:3" x14ac:dyDescent="0.35">
      <c r="A229" s="2">
        <v>26403</v>
      </c>
      <c r="B229" s="2" t="s">
        <v>525</v>
      </c>
      <c r="C229" s="2">
        <v>62</v>
      </c>
    </row>
    <row r="230" spans="1:3" x14ac:dyDescent="0.35">
      <c r="A230" s="2">
        <v>26404</v>
      </c>
      <c r="B230" s="2" t="s">
        <v>526</v>
      </c>
      <c r="C230" s="2">
        <v>62</v>
      </c>
    </row>
    <row r="231" spans="1:3" x14ac:dyDescent="0.35">
      <c r="A231" s="2">
        <v>26501</v>
      </c>
      <c r="B231" s="2" t="s">
        <v>527</v>
      </c>
      <c r="C231" s="2">
        <v>62</v>
      </c>
    </row>
    <row r="232" spans="1:3" x14ac:dyDescent="0.35">
      <c r="A232" s="2">
        <v>26601</v>
      </c>
      <c r="B232" s="2" t="s">
        <v>528</v>
      </c>
      <c r="C232" s="2">
        <v>62</v>
      </c>
    </row>
    <row r="233" spans="1:3" x14ac:dyDescent="0.35">
      <c r="A233" s="2">
        <v>26801</v>
      </c>
      <c r="B233" s="2" t="s">
        <v>529</v>
      </c>
      <c r="C233" s="2">
        <v>62</v>
      </c>
    </row>
    <row r="234" spans="1:3" x14ac:dyDescent="0.35">
      <c r="A234" s="2">
        <v>26901</v>
      </c>
      <c r="B234" s="2" t="s">
        <v>530</v>
      </c>
      <c r="C234" s="2">
        <v>62</v>
      </c>
    </row>
    <row r="235" spans="1:3" x14ac:dyDescent="0.35">
      <c r="A235" s="2">
        <v>27101</v>
      </c>
      <c r="B235" s="2" t="s">
        <v>531</v>
      </c>
      <c r="C235" s="2">
        <v>62</v>
      </c>
    </row>
    <row r="236" spans="1:3" x14ac:dyDescent="0.35">
      <c r="A236" s="2">
        <v>27201</v>
      </c>
      <c r="B236" s="2" t="s">
        <v>532</v>
      </c>
      <c r="C236" s="2">
        <v>62</v>
      </c>
    </row>
    <row r="237" spans="1:3" x14ac:dyDescent="0.35">
      <c r="A237" s="2">
        <v>27301</v>
      </c>
      <c r="B237" s="2" t="s">
        <v>533</v>
      </c>
      <c r="C237" s="2">
        <v>62</v>
      </c>
    </row>
    <row r="238" spans="1:3" x14ac:dyDescent="0.35">
      <c r="A238" s="2">
        <v>27401</v>
      </c>
      <c r="B238" s="2" t="s">
        <v>534</v>
      </c>
      <c r="C238" s="2">
        <v>62</v>
      </c>
    </row>
    <row r="239" spans="1:3" x14ac:dyDescent="0.35">
      <c r="A239" s="2">
        <v>27501</v>
      </c>
      <c r="B239" s="2" t="s">
        <v>535</v>
      </c>
      <c r="C239" s="2">
        <v>62</v>
      </c>
    </row>
    <row r="240" spans="1:3" x14ac:dyDescent="0.35">
      <c r="A240" s="2">
        <v>28001</v>
      </c>
      <c r="B240" s="2" t="s">
        <v>536</v>
      </c>
      <c r="C240" s="2">
        <v>62</v>
      </c>
    </row>
    <row r="241" spans="1:3" x14ac:dyDescent="0.35">
      <c r="A241" s="2">
        <v>28002</v>
      </c>
      <c r="B241" s="2" t="s">
        <v>537</v>
      </c>
      <c r="C241" s="2">
        <v>62</v>
      </c>
    </row>
    <row r="242" spans="1:3" x14ac:dyDescent="0.35">
      <c r="A242" s="2">
        <v>30101</v>
      </c>
      <c r="B242" s="2" t="s">
        <v>538</v>
      </c>
      <c r="C242" s="2">
        <v>72</v>
      </c>
    </row>
    <row r="243" spans="1:3" x14ac:dyDescent="0.35">
      <c r="A243" s="2">
        <v>30102</v>
      </c>
      <c r="B243" s="2" t="s">
        <v>539</v>
      </c>
      <c r="C243" s="2">
        <v>72</v>
      </c>
    </row>
    <row r="244" spans="1:3" x14ac:dyDescent="0.35">
      <c r="A244" s="2">
        <v>30201</v>
      </c>
      <c r="B244" s="2" t="s">
        <v>540</v>
      </c>
      <c r="C244" s="2">
        <v>72</v>
      </c>
    </row>
    <row r="245" spans="1:3" x14ac:dyDescent="0.35">
      <c r="A245" s="2">
        <v>30601</v>
      </c>
      <c r="B245" s="2" t="s">
        <v>541</v>
      </c>
      <c r="C245" s="2">
        <v>61</v>
      </c>
    </row>
    <row r="246" spans="1:3" x14ac:dyDescent="0.35">
      <c r="A246" s="2">
        <v>30701</v>
      </c>
      <c r="B246" s="2" t="s">
        <v>542</v>
      </c>
      <c r="C246" s="2">
        <v>61</v>
      </c>
    </row>
    <row r="247" spans="1:3" x14ac:dyDescent="0.35">
      <c r="A247" s="2">
        <v>31001</v>
      </c>
      <c r="B247" s="2" t="s">
        <v>543</v>
      </c>
      <c r="C247" s="2">
        <v>72</v>
      </c>
    </row>
    <row r="248" spans="1:3" x14ac:dyDescent="0.35">
      <c r="A248" s="2">
        <v>32101</v>
      </c>
      <c r="B248" s="2" t="s">
        <v>544</v>
      </c>
      <c r="C248" s="2">
        <v>72</v>
      </c>
    </row>
    <row r="249" spans="1:3" x14ac:dyDescent="0.35">
      <c r="A249" s="2">
        <v>32102</v>
      </c>
      <c r="B249" s="2" t="s">
        <v>545</v>
      </c>
      <c r="C249" s="2">
        <v>72</v>
      </c>
    </row>
    <row r="250" spans="1:3" x14ac:dyDescent="0.35">
      <c r="A250" s="2">
        <v>32201</v>
      </c>
      <c r="B250" s="2" t="s">
        <v>546</v>
      </c>
      <c r="C250" s="2">
        <v>72</v>
      </c>
    </row>
    <row r="251" spans="1:3" x14ac:dyDescent="0.35">
      <c r="A251" s="2">
        <v>32248</v>
      </c>
      <c r="B251" s="2" t="s">
        <v>547</v>
      </c>
      <c r="C251" s="2">
        <v>72</v>
      </c>
    </row>
    <row r="252" spans="1:3" x14ac:dyDescent="0.35">
      <c r="A252" s="2">
        <v>33101</v>
      </c>
      <c r="B252" s="2" t="s">
        <v>548</v>
      </c>
      <c r="C252" s="2">
        <v>72</v>
      </c>
    </row>
    <row r="253" spans="1:3" x14ac:dyDescent="0.35">
      <c r="A253" s="2">
        <v>33201</v>
      </c>
      <c r="B253" s="2" t="s">
        <v>549</v>
      </c>
      <c r="C253" s="2">
        <v>72</v>
      </c>
    </row>
    <row r="254" spans="1:3" x14ac:dyDescent="0.35">
      <c r="A254" s="2">
        <v>33202</v>
      </c>
      <c r="B254" s="2" t="s">
        <v>550</v>
      </c>
      <c r="C254" s="2">
        <v>72</v>
      </c>
    </row>
    <row r="255" spans="1:3" x14ac:dyDescent="0.35">
      <c r="A255" s="2">
        <v>33203</v>
      </c>
      <c r="B255" s="2" t="s">
        <v>551</v>
      </c>
      <c r="C255" s="2">
        <v>72</v>
      </c>
    </row>
    <row r="256" spans="1:3" x14ac:dyDescent="0.35">
      <c r="A256" s="2">
        <v>33248</v>
      </c>
      <c r="B256" s="2" t="s">
        <v>552</v>
      </c>
      <c r="C256" s="2">
        <v>72</v>
      </c>
    </row>
    <row r="257" spans="1:3" x14ac:dyDescent="0.35">
      <c r="A257" s="2">
        <v>36101</v>
      </c>
      <c r="B257" s="2" t="s">
        <v>553</v>
      </c>
      <c r="C257" s="2">
        <v>61</v>
      </c>
    </row>
    <row r="258" spans="1:3" x14ac:dyDescent="0.35">
      <c r="A258" s="2">
        <v>36102</v>
      </c>
      <c r="B258" s="2" t="s">
        <v>554</v>
      </c>
      <c r="C258" s="2">
        <v>61</v>
      </c>
    </row>
    <row r="259" spans="1:3" x14ac:dyDescent="0.35">
      <c r="A259" s="2">
        <v>36103</v>
      </c>
      <c r="B259" s="2" t="s">
        <v>555</v>
      </c>
      <c r="C259" s="2">
        <v>61</v>
      </c>
    </row>
    <row r="260" spans="1:3" x14ac:dyDescent="0.35">
      <c r="A260" s="2">
        <v>36104</v>
      </c>
      <c r="B260" s="2" t="s">
        <v>556</v>
      </c>
      <c r="C260" s="2">
        <v>61</v>
      </c>
    </row>
    <row r="261" spans="1:3" x14ac:dyDescent="0.35">
      <c r="A261" s="2">
        <v>36148</v>
      </c>
      <c r="B261" s="2" t="s">
        <v>557</v>
      </c>
      <c r="C261" s="2">
        <v>61</v>
      </c>
    </row>
    <row r="262" spans="1:3" x14ac:dyDescent="0.35">
      <c r="A262" s="2">
        <v>36201</v>
      </c>
      <c r="B262" s="2" t="s">
        <v>558</v>
      </c>
      <c r="C262" s="2">
        <v>61</v>
      </c>
    </row>
    <row r="263" spans="1:3" x14ac:dyDescent="0.35">
      <c r="A263" s="2">
        <v>36202</v>
      </c>
      <c r="B263" s="2" t="s">
        <v>559</v>
      </c>
      <c r="C263" s="2">
        <v>61</v>
      </c>
    </row>
    <row r="264" spans="1:3" x14ac:dyDescent="0.35">
      <c r="A264" s="2">
        <v>36203</v>
      </c>
      <c r="B264" s="2" t="s">
        <v>560</v>
      </c>
      <c r="C264" s="2">
        <v>61</v>
      </c>
    </row>
    <row r="265" spans="1:3" x14ac:dyDescent="0.35">
      <c r="A265" s="2">
        <v>36204</v>
      </c>
      <c r="B265" s="2" t="s">
        <v>561</v>
      </c>
      <c r="C265" s="2">
        <v>61</v>
      </c>
    </row>
    <row r="266" spans="1:3" x14ac:dyDescent="0.35">
      <c r="A266" s="2">
        <v>36205</v>
      </c>
      <c r="B266" s="2" t="s">
        <v>562</v>
      </c>
      <c r="C266" s="2">
        <v>61</v>
      </c>
    </row>
    <row r="267" spans="1:3" x14ac:dyDescent="0.35">
      <c r="A267" s="2">
        <v>36206</v>
      </c>
      <c r="B267" s="2" t="s">
        <v>563</v>
      </c>
      <c r="C267" s="2">
        <v>61</v>
      </c>
    </row>
    <row r="268" spans="1:3" x14ac:dyDescent="0.35">
      <c r="A268" s="2">
        <v>36207</v>
      </c>
      <c r="B268" s="2" t="s">
        <v>564</v>
      </c>
      <c r="C268" s="2">
        <v>61</v>
      </c>
    </row>
    <row r="269" spans="1:3" x14ac:dyDescent="0.35">
      <c r="A269" s="2">
        <v>36208</v>
      </c>
      <c r="B269" s="2" t="s">
        <v>565</v>
      </c>
      <c r="C269" s="2">
        <v>61</v>
      </c>
    </row>
    <row r="270" spans="1:3" x14ac:dyDescent="0.35">
      <c r="A270" s="2">
        <v>36209</v>
      </c>
      <c r="B270" s="2" t="s">
        <v>566</v>
      </c>
      <c r="C270" s="2">
        <v>61</v>
      </c>
    </row>
    <row r="271" spans="1:3" x14ac:dyDescent="0.35">
      <c r="A271" s="2">
        <v>36248</v>
      </c>
      <c r="B271" s="2" t="s">
        <v>567</v>
      </c>
      <c r="C271" s="2">
        <v>61</v>
      </c>
    </row>
    <row r="272" spans="1:3" x14ac:dyDescent="0.35">
      <c r="A272" s="2">
        <v>36301</v>
      </c>
      <c r="B272" s="2" t="s">
        <v>568</v>
      </c>
      <c r="C272" s="2">
        <v>61</v>
      </c>
    </row>
    <row r="273" spans="1:3" x14ac:dyDescent="0.35">
      <c r="A273" s="2">
        <v>36302</v>
      </c>
      <c r="B273" s="2" t="s">
        <v>569</v>
      </c>
      <c r="C273" s="2">
        <v>61</v>
      </c>
    </row>
    <row r="274" spans="1:3" x14ac:dyDescent="0.35">
      <c r="A274" s="2">
        <v>36303</v>
      </c>
      <c r="B274" s="2" t="s">
        <v>570</v>
      </c>
      <c r="C274" s="2">
        <v>61</v>
      </c>
    </row>
    <row r="275" spans="1:3" x14ac:dyDescent="0.35">
      <c r="A275" s="2">
        <v>36304</v>
      </c>
      <c r="B275" s="2" t="s">
        <v>571</v>
      </c>
      <c r="C275" s="2">
        <v>61</v>
      </c>
    </row>
    <row r="276" spans="1:3" x14ac:dyDescent="0.35">
      <c r="A276" s="2">
        <v>36305</v>
      </c>
      <c r="B276" s="2" t="s">
        <v>572</v>
      </c>
      <c r="C276" s="2">
        <v>61</v>
      </c>
    </row>
    <row r="277" spans="1:3" x14ac:dyDescent="0.35">
      <c r="A277" s="2">
        <v>36306</v>
      </c>
      <c r="B277" s="2" t="s">
        <v>573</v>
      </c>
      <c r="C277" s="2">
        <v>61</v>
      </c>
    </row>
    <row r="278" spans="1:3" x14ac:dyDescent="0.35">
      <c r="A278" s="2">
        <v>36307</v>
      </c>
      <c r="B278" s="2" t="s">
        <v>574</v>
      </c>
      <c r="C278" s="2">
        <v>61</v>
      </c>
    </row>
    <row r="279" spans="1:3" x14ac:dyDescent="0.35">
      <c r="A279" s="2">
        <v>36308</v>
      </c>
      <c r="B279" s="2" t="s">
        <v>575</v>
      </c>
      <c r="C279" s="2">
        <v>61</v>
      </c>
    </row>
    <row r="280" spans="1:3" x14ac:dyDescent="0.35">
      <c r="A280" s="2">
        <v>36309</v>
      </c>
      <c r="B280" s="2" t="s">
        <v>576</v>
      </c>
      <c r="C280" s="2">
        <v>61</v>
      </c>
    </row>
    <row r="281" spans="1:3" x14ac:dyDescent="0.35">
      <c r="A281" s="2">
        <v>36310</v>
      </c>
      <c r="B281" s="2" t="s">
        <v>577</v>
      </c>
      <c r="C281" s="2">
        <v>61</v>
      </c>
    </row>
    <row r="282" spans="1:3" x14ac:dyDescent="0.35">
      <c r="A282" s="2">
        <v>36311</v>
      </c>
      <c r="B282" s="2" t="s">
        <v>578</v>
      </c>
      <c r="C282" s="2">
        <v>61</v>
      </c>
    </row>
    <row r="283" spans="1:3" x14ac:dyDescent="0.35">
      <c r="A283" s="2">
        <v>36312</v>
      </c>
      <c r="B283" s="2" t="s">
        <v>579</v>
      </c>
      <c r="C283" s="2">
        <v>61</v>
      </c>
    </row>
    <row r="284" spans="1:3" x14ac:dyDescent="0.35">
      <c r="A284" s="2">
        <v>36313</v>
      </c>
      <c r="B284" s="2" t="s">
        <v>580</v>
      </c>
      <c r="C284" s="2">
        <v>61</v>
      </c>
    </row>
    <row r="285" spans="1:3" x14ac:dyDescent="0.35">
      <c r="A285" s="2">
        <v>36314</v>
      </c>
      <c r="B285" s="2" t="s">
        <v>581</v>
      </c>
      <c r="C285" s="2">
        <v>61</v>
      </c>
    </row>
    <row r="286" spans="1:3" x14ac:dyDescent="0.35">
      <c r="A286" s="2">
        <v>36315</v>
      </c>
      <c r="B286" s="2" t="s">
        <v>582</v>
      </c>
      <c r="C286" s="2">
        <v>61</v>
      </c>
    </row>
    <row r="287" spans="1:3" x14ac:dyDescent="0.35">
      <c r="A287" s="2">
        <v>36316</v>
      </c>
      <c r="B287" s="2" t="s">
        <v>583</v>
      </c>
      <c r="C287" s="2">
        <v>61</v>
      </c>
    </row>
    <row r="288" spans="1:3" x14ac:dyDescent="0.35">
      <c r="A288" s="2">
        <v>36317</v>
      </c>
      <c r="B288" s="2" t="s">
        <v>584</v>
      </c>
      <c r="C288" s="2">
        <v>61</v>
      </c>
    </row>
    <row r="289" spans="1:3" x14ac:dyDescent="0.35">
      <c r="A289" s="2">
        <v>36318</v>
      </c>
      <c r="B289" s="2" t="s">
        <v>585</v>
      </c>
      <c r="C289" s="2">
        <v>61</v>
      </c>
    </row>
    <row r="290" spans="1:3" x14ac:dyDescent="0.35">
      <c r="A290" s="2">
        <v>36348</v>
      </c>
      <c r="B290" s="2" t="s">
        <v>586</v>
      </c>
      <c r="C290" s="2">
        <v>61</v>
      </c>
    </row>
    <row r="291" spans="1:3" x14ac:dyDescent="0.35">
      <c r="A291" s="2">
        <v>36401</v>
      </c>
      <c r="B291" s="2" t="s">
        <v>587</v>
      </c>
      <c r="C291" s="2">
        <v>61</v>
      </c>
    </row>
    <row r="292" spans="1:3" x14ac:dyDescent="0.35">
      <c r="A292" s="2">
        <v>36402</v>
      </c>
      <c r="B292" s="2" t="s">
        <v>588</v>
      </c>
      <c r="C292" s="2">
        <v>61</v>
      </c>
    </row>
    <row r="293" spans="1:3" x14ac:dyDescent="0.35">
      <c r="A293" s="2">
        <v>36403</v>
      </c>
      <c r="B293" s="2" t="s">
        <v>589</v>
      </c>
      <c r="C293" s="2">
        <v>61</v>
      </c>
    </row>
    <row r="294" spans="1:3" x14ac:dyDescent="0.35">
      <c r="A294" s="2">
        <v>36404</v>
      </c>
      <c r="B294" s="2" t="s">
        <v>590</v>
      </c>
      <c r="C294" s="2">
        <v>61</v>
      </c>
    </row>
    <row r="295" spans="1:3" x14ac:dyDescent="0.35">
      <c r="A295" s="2">
        <v>36405</v>
      </c>
      <c r="B295" s="2" t="s">
        <v>591</v>
      </c>
      <c r="C295" s="2">
        <v>61</v>
      </c>
    </row>
    <row r="296" spans="1:3" x14ac:dyDescent="0.35">
      <c r="A296" s="2">
        <v>36406</v>
      </c>
      <c r="B296" s="2" t="s">
        <v>592</v>
      </c>
      <c r="C296" s="2">
        <v>61</v>
      </c>
    </row>
    <row r="297" spans="1:3" x14ac:dyDescent="0.35">
      <c r="A297" s="2">
        <v>36407</v>
      </c>
      <c r="B297" s="2" t="s">
        <v>593</v>
      </c>
      <c r="C297" s="2">
        <v>61</v>
      </c>
    </row>
    <row r="298" spans="1:3" x14ac:dyDescent="0.35">
      <c r="A298" s="2">
        <v>36408</v>
      </c>
      <c r="B298" s="2" t="s">
        <v>594</v>
      </c>
      <c r="C298" s="2">
        <v>61</v>
      </c>
    </row>
    <row r="299" spans="1:3" x14ac:dyDescent="0.35">
      <c r="A299" s="2">
        <v>36409</v>
      </c>
      <c r="B299" s="2" t="s">
        <v>595</v>
      </c>
      <c r="C299" s="2">
        <v>61</v>
      </c>
    </row>
    <row r="300" spans="1:3" x14ac:dyDescent="0.35">
      <c r="A300" s="2">
        <v>36410</v>
      </c>
      <c r="B300" s="2" t="s">
        <v>596</v>
      </c>
      <c r="C300" s="2">
        <v>61</v>
      </c>
    </row>
    <row r="301" spans="1:3" x14ac:dyDescent="0.35">
      <c r="A301" s="2">
        <v>36411</v>
      </c>
      <c r="B301" s="2" t="s">
        <v>597</v>
      </c>
      <c r="C301" s="2">
        <v>61</v>
      </c>
    </row>
    <row r="302" spans="1:3" x14ac:dyDescent="0.35">
      <c r="A302" s="2">
        <v>36412</v>
      </c>
      <c r="B302" s="2" t="s">
        <v>598</v>
      </c>
      <c r="C302" s="2">
        <v>61</v>
      </c>
    </row>
    <row r="303" spans="1:3" x14ac:dyDescent="0.35">
      <c r="A303" s="2">
        <v>36413</v>
      </c>
      <c r="B303" s="2" t="s">
        <v>599</v>
      </c>
      <c r="C303" s="2">
        <v>61</v>
      </c>
    </row>
    <row r="304" spans="1:3" x14ac:dyDescent="0.35">
      <c r="A304" s="2">
        <v>36414</v>
      </c>
      <c r="B304" s="2" t="s">
        <v>600</v>
      </c>
      <c r="C304" s="2">
        <v>61</v>
      </c>
    </row>
    <row r="305" spans="1:3" x14ac:dyDescent="0.35">
      <c r="A305" s="2">
        <v>36415</v>
      </c>
      <c r="B305" s="2" t="s">
        <v>601</v>
      </c>
      <c r="C305" s="2">
        <v>61</v>
      </c>
    </row>
    <row r="306" spans="1:3" x14ac:dyDescent="0.35">
      <c r="A306" s="2">
        <v>36416</v>
      </c>
      <c r="B306" s="2" t="s">
        <v>602</v>
      </c>
      <c r="C306" s="2">
        <v>61</v>
      </c>
    </row>
    <row r="307" spans="1:3" x14ac:dyDescent="0.35">
      <c r="A307" s="2">
        <v>36417</v>
      </c>
      <c r="B307" s="2" t="s">
        <v>603</v>
      </c>
      <c r="C307" s="2">
        <v>61</v>
      </c>
    </row>
    <row r="308" spans="1:3" x14ac:dyDescent="0.35">
      <c r="A308" s="2">
        <v>36418</v>
      </c>
      <c r="B308" s="2" t="s">
        <v>604</v>
      </c>
      <c r="C308" s="2">
        <v>61</v>
      </c>
    </row>
    <row r="309" spans="1:3" x14ac:dyDescent="0.35">
      <c r="A309" s="2">
        <v>36419</v>
      </c>
      <c r="B309" s="2" t="s">
        <v>605</v>
      </c>
      <c r="C309" s="2">
        <v>61</v>
      </c>
    </row>
    <row r="310" spans="1:3" x14ac:dyDescent="0.35">
      <c r="A310" s="2">
        <v>36420</v>
      </c>
      <c r="B310" s="2" t="s">
        <v>606</v>
      </c>
      <c r="C310" s="2">
        <v>61</v>
      </c>
    </row>
    <row r="311" spans="1:3" x14ac:dyDescent="0.35">
      <c r="A311" s="2">
        <v>36421</v>
      </c>
      <c r="B311" s="2" t="s">
        <v>607</v>
      </c>
      <c r="C311" s="2">
        <v>61</v>
      </c>
    </row>
    <row r="312" spans="1:3" x14ac:dyDescent="0.35">
      <c r="A312" s="2">
        <v>36422</v>
      </c>
      <c r="B312" s="2" t="s">
        <v>608</v>
      </c>
      <c r="C312" s="2">
        <v>61</v>
      </c>
    </row>
    <row r="313" spans="1:3" x14ac:dyDescent="0.35">
      <c r="A313" s="2">
        <v>36423</v>
      </c>
      <c r="B313" s="2" t="s">
        <v>609</v>
      </c>
      <c r="C313" s="2">
        <v>61</v>
      </c>
    </row>
    <row r="314" spans="1:3" x14ac:dyDescent="0.35">
      <c r="A314" s="2">
        <v>36424</v>
      </c>
      <c r="B314" s="2" t="s">
        <v>610</v>
      </c>
      <c r="C314" s="2">
        <v>61</v>
      </c>
    </row>
    <row r="315" spans="1:3" x14ac:dyDescent="0.35">
      <c r="A315" s="2">
        <v>36425</v>
      </c>
      <c r="B315" s="2" t="s">
        <v>611</v>
      </c>
      <c r="C315" s="2">
        <v>61</v>
      </c>
    </row>
    <row r="316" spans="1:3" x14ac:dyDescent="0.35">
      <c r="A316" s="2">
        <v>36426</v>
      </c>
      <c r="B316" s="2" t="s">
        <v>612</v>
      </c>
      <c r="C316" s="2">
        <v>61</v>
      </c>
    </row>
    <row r="317" spans="1:3" x14ac:dyDescent="0.35">
      <c r="A317" s="2">
        <v>36427</v>
      </c>
      <c r="B317" s="2" t="s">
        <v>613</v>
      </c>
      <c r="C317" s="2">
        <v>61</v>
      </c>
    </row>
    <row r="318" spans="1:3" x14ac:dyDescent="0.35">
      <c r="A318" s="2">
        <v>36428</v>
      </c>
      <c r="B318" s="2" t="s">
        <v>614</v>
      </c>
      <c r="C318" s="2">
        <v>61</v>
      </c>
    </row>
    <row r="319" spans="1:3" x14ac:dyDescent="0.35">
      <c r="A319" s="2">
        <v>36429</v>
      </c>
      <c r="B319" s="2" t="s">
        <v>615</v>
      </c>
      <c r="C319" s="2">
        <v>61</v>
      </c>
    </row>
    <row r="320" spans="1:3" x14ac:dyDescent="0.35">
      <c r="A320" s="2">
        <v>36430</v>
      </c>
      <c r="B320" s="2" t="s">
        <v>616</v>
      </c>
      <c r="C320" s="2">
        <v>61</v>
      </c>
    </row>
    <row r="321" spans="1:3" x14ac:dyDescent="0.35">
      <c r="A321" s="2">
        <v>36431</v>
      </c>
      <c r="B321" s="2" t="s">
        <v>617</v>
      </c>
      <c r="C321" s="2">
        <v>61</v>
      </c>
    </row>
    <row r="322" spans="1:3" x14ac:dyDescent="0.35">
      <c r="A322" s="2">
        <v>36432</v>
      </c>
      <c r="B322" s="2" t="s">
        <v>618</v>
      </c>
      <c r="C322" s="2">
        <v>61</v>
      </c>
    </row>
    <row r="323" spans="1:3" x14ac:dyDescent="0.35">
      <c r="A323" s="2">
        <v>36433</v>
      </c>
      <c r="B323" s="2" t="s">
        <v>619</v>
      </c>
      <c r="C323" s="2">
        <v>61</v>
      </c>
    </row>
    <row r="324" spans="1:3" x14ac:dyDescent="0.35">
      <c r="A324" s="2">
        <v>36434</v>
      </c>
      <c r="B324" s="2" t="s">
        <v>620</v>
      </c>
      <c r="C324" s="2">
        <v>61</v>
      </c>
    </row>
    <row r="325" spans="1:3" x14ac:dyDescent="0.35">
      <c r="A325" s="2">
        <v>36435</v>
      </c>
      <c r="B325" s="2" t="s">
        <v>621</v>
      </c>
      <c r="C325" s="2">
        <v>61</v>
      </c>
    </row>
    <row r="326" spans="1:3" x14ac:dyDescent="0.35">
      <c r="A326" s="2">
        <v>36448</v>
      </c>
      <c r="B326" s="2" t="s">
        <v>622</v>
      </c>
      <c r="C326" s="2">
        <v>61</v>
      </c>
    </row>
    <row r="327" spans="1:3" x14ac:dyDescent="0.35">
      <c r="A327" s="2">
        <v>36501</v>
      </c>
      <c r="B327" s="2" t="s">
        <v>624</v>
      </c>
      <c r="C327" s="2">
        <v>61</v>
      </c>
    </row>
    <row r="328" spans="1:3" x14ac:dyDescent="0.35">
      <c r="A328" s="2">
        <v>36502</v>
      </c>
      <c r="B328" s="2" t="s">
        <v>625</v>
      </c>
      <c r="C328" s="2">
        <v>61</v>
      </c>
    </row>
    <row r="329" spans="1:3" x14ac:dyDescent="0.35">
      <c r="A329" s="2">
        <v>36503</v>
      </c>
      <c r="B329" s="2" t="s">
        <v>626</v>
      </c>
      <c r="C329" s="2">
        <v>61</v>
      </c>
    </row>
    <row r="330" spans="1:3" x14ac:dyDescent="0.35">
      <c r="A330" s="2">
        <v>36504</v>
      </c>
      <c r="B330" s="2" t="s">
        <v>627</v>
      </c>
      <c r="C330" s="2">
        <v>61</v>
      </c>
    </row>
    <row r="331" spans="1:3" x14ac:dyDescent="0.35">
      <c r="A331" s="2">
        <v>36505</v>
      </c>
      <c r="B331" s="2" t="s">
        <v>628</v>
      </c>
      <c r="C331" s="2">
        <v>61</v>
      </c>
    </row>
    <row r="332" spans="1:3" x14ac:dyDescent="0.35">
      <c r="A332" s="2">
        <v>36506</v>
      </c>
      <c r="B332" s="2" t="s">
        <v>629</v>
      </c>
      <c r="C332" s="2">
        <v>61</v>
      </c>
    </row>
    <row r="333" spans="1:3" x14ac:dyDescent="0.35">
      <c r="A333" s="2">
        <v>36507</v>
      </c>
      <c r="B333" s="2" t="s">
        <v>630</v>
      </c>
      <c r="C333" s="2">
        <v>61</v>
      </c>
    </row>
    <row r="334" spans="1:3" x14ac:dyDescent="0.35">
      <c r="A334" s="2">
        <v>36508</v>
      </c>
      <c r="B334" s="2" t="s">
        <v>631</v>
      </c>
      <c r="C334" s="2">
        <v>61</v>
      </c>
    </row>
    <row r="335" spans="1:3" x14ac:dyDescent="0.35">
      <c r="A335" s="2">
        <v>36509</v>
      </c>
      <c r="B335" s="2" t="s">
        <v>632</v>
      </c>
      <c r="C335" s="2">
        <v>61</v>
      </c>
    </row>
    <row r="336" spans="1:3" x14ac:dyDescent="0.35">
      <c r="A336" s="2">
        <v>36510</v>
      </c>
      <c r="B336" s="2" t="s">
        <v>633</v>
      </c>
      <c r="C336" s="2">
        <v>61</v>
      </c>
    </row>
    <row r="337" spans="1:3" x14ac:dyDescent="0.35">
      <c r="A337" s="2">
        <v>36548</v>
      </c>
      <c r="B337" s="2" t="s">
        <v>634</v>
      </c>
      <c r="C337" s="2">
        <v>61</v>
      </c>
    </row>
    <row r="338" spans="1:3" x14ac:dyDescent="0.35">
      <c r="A338" s="2">
        <v>36601</v>
      </c>
      <c r="B338" s="2" t="s">
        <v>635</v>
      </c>
      <c r="C338" s="2">
        <v>61</v>
      </c>
    </row>
    <row r="339" spans="1:3" x14ac:dyDescent="0.35">
      <c r="A339" s="2">
        <v>36603</v>
      </c>
      <c r="B339" s="2" t="s">
        <v>636</v>
      </c>
      <c r="C339" s="2">
        <v>61</v>
      </c>
    </row>
    <row r="340" spans="1:3" x14ac:dyDescent="0.35">
      <c r="A340" s="2">
        <v>36605</v>
      </c>
      <c r="B340" s="2" t="s">
        <v>637</v>
      </c>
      <c r="C340" s="2">
        <v>61</v>
      </c>
    </row>
    <row r="341" spans="1:3" x14ac:dyDescent="0.35">
      <c r="A341" s="2">
        <v>36606</v>
      </c>
      <c r="B341" s="2" t="s">
        <v>638</v>
      </c>
      <c r="C341" s="2">
        <v>61</v>
      </c>
    </row>
    <row r="342" spans="1:3" x14ac:dyDescent="0.35">
      <c r="A342" s="2">
        <v>36607</v>
      </c>
      <c r="B342" s="2" t="s">
        <v>639</v>
      </c>
      <c r="C342" s="2">
        <v>61</v>
      </c>
    </row>
    <row r="343" spans="1:3" x14ac:dyDescent="0.35">
      <c r="A343" s="2">
        <v>36608</v>
      </c>
      <c r="B343" s="2" t="s">
        <v>640</v>
      </c>
      <c r="C343" s="2">
        <v>61</v>
      </c>
    </row>
    <row r="344" spans="1:3" x14ac:dyDescent="0.35">
      <c r="A344" s="2">
        <v>36609</v>
      </c>
      <c r="B344" s="2" t="s">
        <v>641</v>
      </c>
      <c r="C344" s="2">
        <v>61</v>
      </c>
    </row>
    <row r="345" spans="1:3" x14ac:dyDescent="0.35">
      <c r="A345" s="2">
        <v>36610</v>
      </c>
      <c r="B345" s="2" t="s">
        <v>642</v>
      </c>
      <c r="C345" s="2">
        <v>61</v>
      </c>
    </row>
    <row r="346" spans="1:3" x14ac:dyDescent="0.35">
      <c r="A346" s="2">
        <v>36611</v>
      </c>
      <c r="B346" s="2" t="s">
        <v>643</v>
      </c>
      <c r="C346" s="2">
        <v>61</v>
      </c>
    </row>
    <row r="347" spans="1:3" x14ac:dyDescent="0.35">
      <c r="A347" s="2">
        <v>36612</v>
      </c>
      <c r="B347" s="2" t="s">
        <v>644</v>
      </c>
      <c r="C347" s="2">
        <v>61</v>
      </c>
    </row>
    <row r="348" spans="1:3" x14ac:dyDescent="0.35">
      <c r="A348" s="2">
        <v>36613</v>
      </c>
      <c r="B348" s="2" t="s">
        <v>645</v>
      </c>
      <c r="C348" s="2">
        <v>61</v>
      </c>
    </row>
    <row r="349" spans="1:3" x14ac:dyDescent="0.35">
      <c r="A349" s="2">
        <v>36614</v>
      </c>
      <c r="B349" s="2" t="s">
        <v>646</v>
      </c>
      <c r="C349" s="2">
        <v>61</v>
      </c>
    </row>
    <row r="350" spans="1:3" x14ac:dyDescent="0.35">
      <c r="A350" s="2">
        <v>36615</v>
      </c>
      <c r="B350" s="2" t="s">
        <v>647</v>
      </c>
      <c r="C350" s="2">
        <v>61</v>
      </c>
    </row>
    <row r="351" spans="1:3" x14ac:dyDescent="0.35">
      <c r="A351" s="2">
        <v>36648</v>
      </c>
      <c r="B351" s="2" t="s">
        <v>648</v>
      </c>
      <c r="C351" s="2">
        <v>61</v>
      </c>
    </row>
    <row r="352" spans="1:3" x14ac:dyDescent="0.35">
      <c r="A352" s="2">
        <v>36701</v>
      </c>
      <c r="B352" s="2" t="s">
        <v>649</v>
      </c>
      <c r="C352" s="2">
        <v>61</v>
      </c>
    </row>
    <row r="353" spans="1:3" x14ac:dyDescent="0.35">
      <c r="A353" s="2">
        <v>36702</v>
      </c>
      <c r="B353" s="2" t="s">
        <v>650</v>
      </c>
      <c r="C353" s="2">
        <v>61</v>
      </c>
    </row>
    <row r="354" spans="1:3" x14ac:dyDescent="0.35">
      <c r="A354" s="2">
        <v>36703</v>
      </c>
      <c r="B354" s="2" t="s">
        <v>651</v>
      </c>
      <c r="C354" s="2">
        <v>61</v>
      </c>
    </row>
    <row r="355" spans="1:3" x14ac:dyDescent="0.35">
      <c r="A355" s="2">
        <v>36704</v>
      </c>
      <c r="B355" s="2" t="s">
        <v>652</v>
      </c>
      <c r="C355" s="2">
        <v>61</v>
      </c>
    </row>
    <row r="356" spans="1:3" x14ac:dyDescent="0.35">
      <c r="A356" s="2">
        <v>36705</v>
      </c>
      <c r="B356" s="2" t="s">
        <v>653</v>
      </c>
      <c r="C356" s="2">
        <v>61</v>
      </c>
    </row>
    <row r="357" spans="1:3" x14ac:dyDescent="0.35">
      <c r="A357" s="2">
        <v>36706</v>
      </c>
      <c r="B357" s="2" t="s">
        <v>654</v>
      </c>
      <c r="C357" s="2">
        <v>61</v>
      </c>
    </row>
    <row r="358" spans="1:3" x14ac:dyDescent="0.35">
      <c r="A358" s="2">
        <v>36707</v>
      </c>
      <c r="B358" s="2" t="s">
        <v>655</v>
      </c>
      <c r="C358" s="2">
        <v>61</v>
      </c>
    </row>
    <row r="359" spans="1:3" x14ac:dyDescent="0.35">
      <c r="A359" s="2">
        <v>36708</v>
      </c>
      <c r="B359" s="2" t="s">
        <v>656</v>
      </c>
      <c r="C359" s="2">
        <v>61</v>
      </c>
    </row>
    <row r="360" spans="1:3" x14ac:dyDescent="0.35">
      <c r="A360" s="2">
        <v>36709</v>
      </c>
      <c r="B360" s="2" t="s">
        <v>657</v>
      </c>
      <c r="C360" s="2">
        <v>61</v>
      </c>
    </row>
    <row r="361" spans="1:3" x14ac:dyDescent="0.35">
      <c r="A361" s="2">
        <v>36710</v>
      </c>
      <c r="B361" s="2" t="s">
        <v>658</v>
      </c>
      <c r="C361" s="2">
        <v>61</v>
      </c>
    </row>
    <row r="362" spans="1:3" x14ac:dyDescent="0.35">
      <c r="A362" s="2">
        <v>36711</v>
      </c>
      <c r="B362" s="2" t="s">
        <v>659</v>
      </c>
      <c r="C362" s="2">
        <v>61</v>
      </c>
    </row>
    <row r="363" spans="1:3" x14ac:dyDescent="0.35">
      <c r="A363" s="2">
        <v>36712</v>
      </c>
      <c r="B363" s="2" t="s">
        <v>660</v>
      </c>
      <c r="C363" s="2">
        <v>61</v>
      </c>
    </row>
    <row r="364" spans="1:3" x14ac:dyDescent="0.35">
      <c r="A364" s="2">
        <v>36713</v>
      </c>
      <c r="B364" s="2" t="s">
        <v>661</v>
      </c>
      <c r="C364" s="2">
        <v>61</v>
      </c>
    </row>
    <row r="365" spans="1:3" x14ac:dyDescent="0.35">
      <c r="A365" s="2">
        <v>36714</v>
      </c>
      <c r="B365" s="2" t="s">
        <v>662</v>
      </c>
      <c r="C365" s="2">
        <v>61</v>
      </c>
    </row>
    <row r="366" spans="1:3" x14ac:dyDescent="0.35">
      <c r="A366" s="2">
        <v>36715</v>
      </c>
      <c r="B366" s="2" t="s">
        <v>663</v>
      </c>
      <c r="C366" s="2">
        <v>61</v>
      </c>
    </row>
    <row r="367" spans="1:3" x14ac:dyDescent="0.35">
      <c r="A367" s="2">
        <v>36716</v>
      </c>
      <c r="B367" s="2" t="s">
        <v>664</v>
      </c>
      <c r="C367" s="2">
        <v>61</v>
      </c>
    </row>
    <row r="368" spans="1:3" x14ac:dyDescent="0.35">
      <c r="A368" s="2">
        <v>36717</v>
      </c>
      <c r="B368" s="2" t="s">
        <v>665</v>
      </c>
      <c r="C368" s="2">
        <v>61</v>
      </c>
    </row>
    <row r="369" spans="1:3" x14ac:dyDescent="0.35">
      <c r="A369" s="2">
        <v>36718</v>
      </c>
      <c r="B369" s="2" t="s">
        <v>666</v>
      </c>
      <c r="C369" s="2">
        <v>61</v>
      </c>
    </row>
    <row r="370" spans="1:3" x14ac:dyDescent="0.35">
      <c r="A370" s="2">
        <v>36719</v>
      </c>
      <c r="B370" s="2" t="s">
        <v>667</v>
      </c>
      <c r="C370" s="2">
        <v>61</v>
      </c>
    </row>
    <row r="371" spans="1:3" x14ac:dyDescent="0.35">
      <c r="A371" s="2">
        <v>36720</v>
      </c>
      <c r="B371" s="2" t="s">
        <v>668</v>
      </c>
      <c r="C371" s="2">
        <v>61</v>
      </c>
    </row>
    <row r="372" spans="1:3" x14ac:dyDescent="0.35">
      <c r="A372" s="2">
        <v>36748</v>
      </c>
      <c r="B372" s="2" t="s">
        <v>669</v>
      </c>
      <c r="C372" s="2">
        <v>61</v>
      </c>
    </row>
    <row r="373" spans="1:3" x14ac:dyDescent="0.35">
      <c r="A373" s="2">
        <v>36801</v>
      </c>
      <c r="B373" s="2" t="s">
        <v>670</v>
      </c>
      <c r="C373" s="2">
        <v>61</v>
      </c>
    </row>
    <row r="374" spans="1:3" x14ac:dyDescent="0.35">
      <c r="A374" s="2">
        <v>36802</v>
      </c>
      <c r="B374" s="2" t="s">
        <v>671</v>
      </c>
      <c r="C374" s="2">
        <v>61</v>
      </c>
    </row>
    <row r="375" spans="1:3" x14ac:dyDescent="0.35">
      <c r="A375" s="2">
        <v>36803</v>
      </c>
      <c r="B375" s="2" t="s">
        <v>672</v>
      </c>
      <c r="C375" s="2">
        <v>61</v>
      </c>
    </row>
    <row r="376" spans="1:3" x14ac:dyDescent="0.35">
      <c r="A376" s="2">
        <v>36804</v>
      </c>
      <c r="B376" s="2" t="s">
        <v>673</v>
      </c>
      <c r="C376" s="2">
        <v>61</v>
      </c>
    </row>
    <row r="377" spans="1:3" x14ac:dyDescent="0.35">
      <c r="A377" s="2">
        <v>36805</v>
      </c>
      <c r="B377" s="2" t="s">
        <v>674</v>
      </c>
      <c r="C377" s="2">
        <v>61</v>
      </c>
    </row>
    <row r="378" spans="1:3" x14ac:dyDescent="0.35">
      <c r="A378" s="2">
        <v>36806</v>
      </c>
      <c r="B378" s="2" t="s">
        <v>675</v>
      </c>
      <c r="C378" s="2">
        <v>61</v>
      </c>
    </row>
    <row r="379" spans="1:3" x14ac:dyDescent="0.35">
      <c r="A379" s="2">
        <v>36807</v>
      </c>
      <c r="B379" s="2" t="s">
        <v>676</v>
      </c>
      <c r="C379" s="2">
        <v>61</v>
      </c>
    </row>
    <row r="380" spans="1:3" x14ac:dyDescent="0.35">
      <c r="A380" s="2">
        <v>36808</v>
      </c>
      <c r="B380" s="2" t="s">
        <v>677</v>
      </c>
      <c r="C380" s="2">
        <v>61</v>
      </c>
    </row>
    <row r="381" spans="1:3" x14ac:dyDescent="0.35">
      <c r="A381" s="2">
        <v>36809</v>
      </c>
      <c r="B381" s="2" t="s">
        <v>678</v>
      </c>
      <c r="C381" s="2">
        <v>61</v>
      </c>
    </row>
    <row r="382" spans="1:3" x14ac:dyDescent="0.35">
      <c r="A382" s="2">
        <v>36810</v>
      </c>
      <c r="B382" s="2" t="s">
        <v>679</v>
      </c>
      <c r="C382" s="2">
        <v>61</v>
      </c>
    </row>
    <row r="383" spans="1:3" x14ac:dyDescent="0.35">
      <c r="A383" s="2">
        <v>36811</v>
      </c>
      <c r="B383" s="2" t="s">
        <v>680</v>
      </c>
      <c r="C383" s="2">
        <v>61</v>
      </c>
    </row>
    <row r="384" spans="1:3" x14ac:dyDescent="0.35">
      <c r="A384" s="2">
        <v>36812</v>
      </c>
      <c r="B384" s="2" t="s">
        <v>681</v>
      </c>
      <c r="C384" s="2">
        <v>61</v>
      </c>
    </row>
    <row r="385" spans="1:3" x14ac:dyDescent="0.35">
      <c r="A385" s="2">
        <v>36813</v>
      </c>
      <c r="B385" s="2" t="s">
        <v>682</v>
      </c>
      <c r="C385" s="2">
        <v>61</v>
      </c>
    </row>
    <row r="386" spans="1:3" x14ac:dyDescent="0.35">
      <c r="A386" s="2">
        <v>36814</v>
      </c>
      <c r="B386" s="2" t="s">
        <v>683</v>
      </c>
      <c r="C386" s="2">
        <v>61</v>
      </c>
    </row>
    <row r="387" spans="1:3" x14ac:dyDescent="0.35">
      <c r="A387" s="2">
        <v>36815</v>
      </c>
      <c r="B387" s="2" t="s">
        <v>684</v>
      </c>
      <c r="C387" s="2">
        <v>61</v>
      </c>
    </row>
    <row r="388" spans="1:3" x14ac:dyDescent="0.35">
      <c r="A388" s="2">
        <v>36816</v>
      </c>
      <c r="B388" s="2" t="s">
        <v>685</v>
      </c>
      <c r="C388" s="2">
        <v>61</v>
      </c>
    </row>
    <row r="389" spans="1:3" x14ac:dyDescent="0.35">
      <c r="A389" s="2">
        <v>36817</v>
      </c>
      <c r="B389" s="2" t="s">
        <v>686</v>
      </c>
      <c r="C389" s="2">
        <v>61</v>
      </c>
    </row>
    <row r="390" spans="1:3" x14ac:dyDescent="0.35">
      <c r="A390" s="2">
        <v>36848</v>
      </c>
      <c r="B390" s="2" t="s">
        <v>687</v>
      </c>
      <c r="C390" s="2">
        <v>61</v>
      </c>
    </row>
    <row r="391" spans="1:3" x14ac:dyDescent="0.35">
      <c r="A391" s="2">
        <v>37101</v>
      </c>
      <c r="B391" s="2" t="s">
        <v>688</v>
      </c>
      <c r="C391" s="2">
        <v>61</v>
      </c>
    </row>
    <row r="392" spans="1:3" x14ac:dyDescent="0.35">
      <c r="A392" s="2">
        <v>37201</v>
      </c>
      <c r="B392" s="2" t="s">
        <v>689</v>
      </c>
      <c r="C392" s="2">
        <v>61</v>
      </c>
    </row>
    <row r="393" spans="1:3" x14ac:dyDescent="0.35">
      <c r="A393" s="2">
        <v>37301</v>
      </c>
      <c r="B393" s="2" t="s">
        <v>690</v>
      </c>
      <c r="C393" s="2">
        <v>61</v>
      </c>
    </row>
    <row r="394" spans="1:3" x14ac:dyDescent="0.35">
      <c r="A394" s="2">
        <v>37401</v>
      </c>
      <c r="B394" s="2" t="s">
        <v>691</v>
      </c>
      <c r="C394" s="2">
        <v>61</v>
      </c>
    </row>
    <row r="395" spans="1:3" x14ac:dyDescent="0.35">
      <c r="A395" s="2">
        <v>37402</v>
      </c>
      <c r="B395" s="2" t="s">
        <v>692</v>
      </c>
      <c r="C395" s="2">
        <v>61</v>
      </c>
    </row>
    <row r="396" spans="1:3" x14ac:dyDescent="0.35">
      <c r="A396" s="2">
        <v>37403</v>
      </c>
      <c r="B396" s="2" t="s">
        <v>693</v>
      </c>
      <c r="C396" s="2">
        <v>61</v>
      </c>
    </row>
    <row r="397" spans="1:3" x14ac:dyDescent="0.35">
      <c r="A397" s="2">
        <v>37501</v>
      </c>
      <c r="B397" s="2" t="s">
        <v>694</v>
      </c>
      <c r="C397" s="2">
        <v>61</v>
      </c>
    </row>
    <row r="398" spans="1:3" x14ac:dyDescent="0.35">
      <c r="A398" s="2">
        <v>37601</v>
      </c>
      <c r="B398" s="2" t="s">
        <v>695</v>
      </c>
      <c r="C398" s="2">
        <v>61</v>
      </c>
    </row>
    <row r="399" spans="1:3" x14ac:dyDescent="0.35">
      <c r="A399" s="2">
        <v>37701</v>
      </c>
      <c r="B399" s="2" t="s">
        <v>696</v>
      </c>
      <c r="C399" s="2">
        <v>61</v>
      </c>
    </row>
    <row r="400" spans="1:3" x14ac:dyDescent="0.35">
      <c r="A400" s="2">
        <v>37702</v>
      </c>
      <c r="B400" s="2" t="s">
        <v>697</v>
      </c>
      <c r="C400" s="2">
        <v>61</v>
      </c>
    </row>
    <row r="401" spans="1:3" x14ac:dyDescent="0.35">
      <c r="A401" s="2">
        <v>37748</v>
      </c>
      <c r="B401" s="2" t="s">
        <v>698</v>
      </c>
      <c r="C401" s="2">
        <v>61</v>
      </c>
    </row>
    <row r="402" spans="1:3" x14ac:dyDescent="0.35">
      <c r="A402" s="2">
        <v>38001</v>
      </c>
      <c r="B402" s="2" t="s">
        <v>699</v>
      </c>
      <c r="C402" s="2">
        <v>61</v>
      </c>
    </row>
    <row r="403" spans="1:3" x14ac:dyDescent="0.35">
      <c r="A403" s="2">
        <v>38002</v>
      </c>
      <c r="B403" s="2" t="s">
        <v>700</v>
      </c>
      <c r="C403" s="2">
        <v>61</v>
      </c>
    </row>
    <row r="404" spans="1:3" x14ac:dyDescent="0.35">
      <c r="A404" s="2">
        <v>38003</v>
      </c>
      <c r="B404" s="2" t="s">
        <v>701</v>
      </c>
      <c r="C404" s="2">
        <v>61</v>
      </c>
    </row>
    <row r="405" spans="1:3" x14ac:dyDescent="0.35">
      <c r="A405" s="2">
        <v>38005</v>
      </c>
      <c r="B405" s="2" t="s">
        <v>702</v>
      </c>
      <c r="C405" s="2">
        <v>61</v>
      </c>
    </row>
    <row r="406" spans="1:3" x14ac:dyDescent="0.35">
      <c r="A406" s="2">
        <v>38006</v>
      </c>
      <c r="B406" s="2" t="s">
        <v>703</v>
      </c>
      <c r="C406" s="2">
        <v>61</v>
      </c>
    </row>
    <row r="407" spans="1:3" x14ac:dyDescent="0.35">
      <c r="A407" s="2">
        <v>38048</v>
      </c>
      <c r="B407" s="2" t="s">
        <v>704</v>
      </c>
      <c r="C407" s="2">
        <v>61</v>
      </c>
    </row>
    <row r="408" spans="1:3" x14ac:dyDescent="0.35">
      <c r="A408" s="2">
        <v>40601</v>
      </c>
      <c r="B408" s="2" t="s">
        <v>705</v>
      </c>
      <c r="C408" s="2">
        <v>61</v>
      </c>
    </row>
    <row r="409" spans="1:3" x14ac:dyDescent="0.35">
      <c r="A409" s="2">
        <v>41301</v>
      </c>
      <c r="B409" s="2" t="s">
        <v>706</v>
      </c>
      <c r="C409" s="2">
        <v>72</v>
      </c>
    </row>
    <row r="410" spans="1:3" x14ac:dyDescent="0.35">
      <c r="A410" s="2">
        <v>41348</v>
      </c>
      <c r="B410" s="2" t="s">
        <v>707</v>
      </c>
      <c r="C410" s="2">
        <v>72</v>
      </c>
    </row>
    <row r="411" spans="1:3" x14ac:dyDescent="0.35">
      <c r="A411" s="2">
        <v>41501</v>
      </c>
      <c r="B411" s="2" t="s">
        <v>708</v>
      </c>
      <c r="C411" s="2">
        <v>72</v>
      </c>
    </row>
    <row r="412" spans="1:3" x14ac:dyDescent="0.35">
      <c r="A412" s="2">
        <v>41502</v>
      </c>
      <c r="B412" s="2" t="s">
        <v>709</v>
      </c>
      <c r="C412" s="2">
        <v>72</v>
      </c>
    </row>
    <row r="413" spans="1:3" x14ac:dyDescent="0.35">
      <c r="A413" s="2">
        <v>43101</v>
      </c>
      <c r="B413" s="2" t="s">
        <v>710</v>
      </c>
      <c r="C413" s="2">
        <v>72</v>
      </c>
    </row>
    <row r="414" spans="1:3" x14ac:dyDescent="0.35">
      <c r="A414" s="2">
        <v>43201</v>
      </c>
      <c r="B414" s="2" t="s">
        <v>711</v>
      </c>
      <c r="C414" s="2">
        <v>72</v>
      </c>
    </row>
    <row r="415" spans="1:3" x14ac:dyDescent="0.35">
      <c r="A415" s="2">
        <v>43301</v>
      </c>
      <c r="B415" s="2" t="s">
        <v>712</v>
      </c>
      <c r="C415" s="2">
        <v>72</v>
      </c>
    </row>
    <row r="416" spans="1:3" x14ac:dyDescent="0.35">
      <c r="A416" s="2">
        <v>43401</v>
      </c>
      <c r="B416" s="2" t="s">
        <v>713</v>
      </c>
      <c r="C416" s="2">
        <v>72</v>
      </c>
    </row>
    <row r="417" spans="1:3" x14ac:dyDescent="0.35">
      <c r="A417" s="2">
        <v>43501</v>
      </c>
      <c r="B417" s="2" t="s">
        <v>714</v>
      </c>
      <c r="C417" s="2">
        <v>72</v>
      </c>
    </row>
    <row r="418" spans="1:3" x14ac:dyDescent="0.35">
      <c r="A418" s="2">
        <v>43502</v>
      </c>
      <c r="B418" s="2" t="s">
        <v>715</v>
      </c>
      <c r="C418" s="2">
        <v>72</v>
      </c>
    </row>
    <row r="419" spans="1:3" x14ac:dyDescent="0.35">
      <c r="A419" s="2">
        <v>44101</v>
      </c>
      <c r="B419" s="2" t="s">
        <v>716</v>
      </c>
      <c r="C419" s="2">
        <v>72</v>
      </c>
    </row>
    <row r="420" spans="1:3" x14ac:dyDescent="0.35">
      <c r="A420" s="2">
        <v>44201</v>
      </c>
      <c r="B420" s="2" t="s">
        <v>0</v>
      </c>
      <c r="C420" s="2">
        <v>72</v>
      </c>
    </row>
    <row r="421" spans="1:3" x14ac:dyDescent="0.35">
      <c r="A421" s="2">
        <v>44301</v>
      </c>
      <c r="B421" s="2" t="s">
        <v>1</v>
      </c>
      <c r="C421" s="2">
        <v>72</v>
      </c>
    </row>
    <row r="422" spans="1:3" x14ac:dyDescent="0.35">
      <c r="A422" s="2">
        <v>44348</v>
      </c>
      <c r="B422" s="2" t="s">
        <v>2</v>
      </c>
      <c r="C422" s="2">
        <v>72</v>
      </c>
    </row>
    <row r="423" spans="1:3" x14ac:dyDescent="0.35">
      <c r="A423" s="2">
        <v>44401</v>
      </c>
      <c r="B423" s="2" t="s">
        <v>3</v>
      </c>
      <c r="C423" s="2">
        <v>72</v>
      </c>
    </row>
    <row r="424" spans="1:3" x14ac:dyDescent="0.35">
      <c r="A424" s="2">
        <v>44501</v>
      </c>
      <c r="B424" s="2" t="s">
        <v>4</v>
      </c>
      <c r="C424" s="2">
        <v>72</v>
      </c>
    </row>
    <row r="425" spans="1:3" x14ac:dyDescent="0.35">
      <c r="A425" s="2">
        <v>46101</v>
      </c>
      <c r="B425" s="2" t="s">
        <v>5</v>
      </c>
      <c r="C425" s="2">
        <v>61</v>
      </c>
    </row>
    <row r="426" spans="1:3" x14ac:dyDescent="0.35">
      <c r="A426" s="2">
        <v>46201</v>
      </c>
      <c r="B426" s="2" t="s">
        <v>6</v>
      </c>
      <c r="C426" s="2">
        <v>61</v>
      </c>
    </row>
    <row r="427" spans="1:3" x14ac:dyDescent="0.35">
      <c r="A427" s="2">
        <v>46301</v>
      </c>
      <c r="B427" s="2" t="s">
        <v>7</v>
      </c>
      <c r="C427" s="2">
        <v>61</v>
      </c>
    </row>
    <row r="428" spans="1:3" x14ac:dyDescent="0.35">
      <c r="A428" s="2">
        <v>46302</v>
      </c>
      <c r="B428" s="2" t="s">
        <v>8</v>
      </c>
      <c r="C428" s="2">
        <v>61</v>
      </c>
    </row>
    <row r="429" spans="1:3" x14ac:dyDescent="0.35">
      <c r="A429" s="2">
        <v>46401</v>
      </c>
      <c r="B429" s="2" t="s">
        <v>9</v>
      </c>
      <c r="C429" s="2">
        <v>61</v>
      </c>
    </row>
    <row r="430" spans="1:3" x14ac:dyDescent="0.35">
      <c r="A430" s="2">
        <v>46501</v>
      </c>
      <c r="B430" s="2" t="s">
        <v>10</v>
      </c>
      <c r="C430" s="2">
        <v>61</v>
      </c>
    </row>
    <row r="431" spans="1:3" x14ac:dyDescent="0.35">
      <c r="A431" s="2">
        <v>46502</v>
      </c>
      <c r="B431" s="2" t="s">
        <v>11</v>
      </c>
      <c r="C431" s="2">
        <v>61</v>
      </c>
    </row>
    <row r="432" spans="1:3" x14ac:dyDescent="0.35">
      <c r="A432" s="2">
        <v>46503</v>
      </c>
      <c r="B432" s="2" t="s">
        <v>12</v>
      </c>
      <c r="C432" s="2">
        <v>61</v>
      </c>
    </row>
    <row r="433" spans="1:3" x14ac:dyDescent="0.35">
      <c r="A433" s="2">
        <v>46504</v>
      </c>
      <c r="B433" s="2" t="s">
        <v>13</v>
      </c>
      <c r="C433" s="2">
        <v>61</v>
      </c>
    </row>
    <row r="434" spans="1:3" x14ac:dyDescent="0.35">
      <c r="A434" s="2">
        <v>46505</v>
      </c>
      <c r="B434" s="2" t="s">
        <v>14</v>
      </c>
      <c r="C434" s="2">
        <v>61</v>
      </c>
    </row>
    <row r="435" spans="1:3" x14ac:dyDescent="0.35">
      <c r="A435" s="2">
        <v>46506</v>
      </c>
      <c r="B435" s="2" t="s">
        <v>15</v>
      </c>
      <c r="C435" s="2">
        <v>61</v>
      </c>
    </row>
    <row r="436" spans="1:3" x14ac:dyDescent="0.35">
      <c r="A436" s="2">
        <v>46548</v>
      </c>
      <c r="B436" s="2" t="s">
        <v>16</v>
      </c>
      <c r="C436" s="2">
        <v>61</v>
      </c>
    </row>
    <row r="437" spans="1:3" x14ac:dyDescent="0.35">
      <c r="A437" s="2">
        <v>46601</v>
      </c>
      <c r="B437" s="2" t="s">
        <v>17</v>
      </c>
      <c r="C437" s="2">
        <v>61</v>
      </c>
    </row>
    <row r="438" spans="1:3" x14ac:dyDescent="0.35">
      <c r="A438" s="2">
        <v>46602</v>
      </c>
      <c r="B438" s="2" t="s">
        <v>18</v>
      </c>
      <c r="C438" s="2">
        <v>61</v>
      </c>
    </row>
    <row r="439" spans="1:3" x14ac:dyDescent="0.35">
      <c r="A439" s="2">
        <v>46603</v>
      </c>
      <c r="B439" s="2" t="s">
        <v>19</v>
      </c>
      <c r="C439" s="2">
        <v>61</v>
      </c>
    </row>
    <row r="440" spans="1:3" x14ac:dyDescent="0.35">
      <c r="A440" s="2">
        <v>46604</v>
      </c>
      <c r="B440" s="2" t="s">
        <v>20</v>
      </c>
      <c r="C440" s="2">
        <v>61</v>
      </c>
    </row>
    <row r="441" spans="1:3" x14ac:dyDescent="0.35">
      <c r="A441" s="2">
        <v>46605</v>
      </c>
      <c r="B441" s="2" t="s">
        <v>21</v>
      </c>
      <c r="C441" s="2">
        <v>61</v>
      </c>
    </row>
    <row r="442" spans="1:3" x14ac:dyDescent="0.35">
      <c r="A442" s="2">
        <v>46606</v>
      </c>
      <c r="B442" s="2" t="s">
        <v>22</v>
      </c>
      <c r="C442" s="2">
        <v>61</v>
      </c>
    </row>
    <row r="443" spans="1:3" x14ac:dyDescent="0.35">
      <c r="A443" s="2">
        <v>46607</v>
      </c>
      <c r="B443" s="2" t="s">
        <v>23</v>
      </c>
      <c r="C443" s="2">
        <v>61</v>
      </c>
    </row>
    <row r="444" spans="1:3" x14ac:dyDescent="0.35">
      <c r="A444" s="2">
        <v>46608</v>
      </c>
      <c r="B444" s="2" t="s">
        <v>24</v>
      </c>
      <c r="C444" s="2">
        <v>61</v>
      </c>
    </row>
    <row r="445" spans="1:3" x14ac:dyDescent="0.35">
      <c r="A445" s="2">
        <v>46609</v>
      </c>
      <c r="B445" s="2" t="s">
        <v>25</v>
      </c>
      <c r="C445" s="2">
        <v>61</v>
      </c>
    </row>
    <row r="446" spans="1:3" x14ac:dyDescent="0.35">
      <c r="A446" s="2">
        <v>46648</v>
      </c>
      <c r="B446" s="2" t="s">
        <v>26</v>
      </c>
      <c r="C446" s="2">
        <v>61</v>
      </c>
    </row>
    <row r="447" spans="1:3" x14ac:dyDescent="0.35">
      <c r="A447" s="2">
        <v>46901</v>
      </c>
      <c r="B447" s="2" t="s">
        <v>27</v>
      </c>
      <c r="C447" s="2">
        <v>61</v>
      </c>
    </row>
    <row r="448" spans="1:3" x14ac:dyDescent="0.35">
      <c r="A448" s="2">
        <v>48101</v>
      </c>
      <c r="B448" s="2" t="s">
        <v>28</v>
      </c>
      <c r="C448" s="2">
        <v>61</v>
      </c>
    </row>
    <row r="449" spans="1:3" x14ac:dyDescent="0.35">
      <c r="A449" s="2">
        <v>48201</v>
      </c>
      <c r="B449" s="2" t="s">
        <v>29</v>
      </c>
      <c r="C449" s="2">
        <v>61</v>
      </c>
    </row>
    <row r="450" spans="1:3" x14ac:dyDescent="0.35">
      <c r="A450" s="2">
        <v>48301</v>
      </c>
      <c r="B450" s="2" t="s">
        <v>30</v>
      </c>
      <c r="C450" s="2">
        <v>61</v>
      </c>
    </row>
    <row r="451" spans="1:3" x14ac:dyDescent="0.35">
      <c r="A451" s="2">
        <v>48501</v>
      </c>
      <c r="B451" s="2" t="s">
        <v>31</v>
      </c>
      <c r="C451" s="2">
        <v>61</v>
      </c>
    </row>
    <row r="452" spans="1:3" x14ac:dyDescent="0.35">
      <c r="A452" s="2">
        <v>48502</v>
      </c>
      <c r="B452" s="2" t="s">
        <v>32</v>
      </c>
      <c r="C452" s="2">
        <v>61</v>
      </c>
    </row>
    <row r="453" spans="1:3" x14ac:dyDescent="0.35">
      <c r="A453" s="154">
        <v>48505</v>
      </c>
      <c r="B453" s="156" t="s">
        <v>852</v>
      </c>
      <c r="C453" s="2">
        <v>61</v>
      </c>
    </row>
    <row r="454" spans="1:3" x14ac:dyDescent="0.35">
      <c r="A454" s="2">
        <v>48506</v>
      </c>
      <c r="B454" s="2" t="s">
        <v>33</v>
      </c>
      <c r="C454" s="2">
        <v>61</v>
      </c>
    </row>
    <row r="455" spans="1:3" x14ac:dyDescent="0.35">
      <c r="A455" s="2">
        <v>48548</v>
      </c>
      <c r="B455" s="2" t="s">
        <v>34</v>
      </c>
      <c r="C455" s="2">
        <v>61</v>
      </c>
    </row>
    <row r="456" spans="1:3" x14ac:dyDescent="0.35">
      <c r="A456" s="2">
        <v>48901</v>
      </c>
      <c r="B456" s="2" t="s">
        <v>35</v>
      </c>
      <c r="C456" s="2">
        <v>61</v>
      </c>
    </row>
    <row r="457" spans="1:3" x14ac:dyDescent="0.35">
      <c r="A457" s="2">
        <v>49001</v>
      </c>
      <c r="B457" s="2" t="s">
        <v>36</v>
      </c>
      <c r="C457" s="2">
        <v>61</v>
      </c>
    </row>
    <row r="458" spans="1:3" x14ac:dyDescent="0.35">
      <c r="A458" s="2">
        <v>50651</v>
      </c>
      <c r="B458" s="2" t="s">
        <v>37</v>
      </c>
      <c r="C458" s="2">
        <v>80</v>
      </c>
    </row>
    <row r="459" spans="1:3" x14ac:dyDescent="0.35">
      <c r="A459" s="2">
        <v>51054</v>
      </c>
      <c r="B459" s="2" t="s">
        <v>38</v>
      </c>
      <c r="C459" s="2">
        <v>90</v>
      </c>
    </row>
    <row r="460" spans="1:3" x14ac:dyDescent="0.35">
      <c r="A460" s="2">
        <v>51251</v>
      </c>
      <c r="B460" s="2" t="s">
        <v>39</v>
      </c>
      <c r="C460" s="2">
        <v>90</v>
      </c>
    </row>
    <row r="461" spans="1:3" x14ac:dyDescent="0.35">
      <c r="A461" s="2">
        <v>51252</v>
      </c>
      <c r="B461" s="2" t="s">
        <v>40</v>
      </c>
      <c r="C461" s="2">
        <v>90</v>
      </c>
    </row>
    <row r="462" spans="1:3" x14ac:dyDescent="0.35">
      <c r="A462" s="2">
        <v>51253</v>
      </c>
      <c r="B462" s="2" t="s">
        <v>41</v>
      </c>
      <c r="C462" s="2">
        <v>90</v>
      </c>
    </row>
    <row r="463" spans="1:3" x14ac:dyDescent="0.35">
      <c r="A463" s="2">
        <v>51254</v>
      </c>
      <c r="B463" s="2" t="s">
        <v>42</v>
      </c>
      <c r="C463" s="2">
        <v>90</v>
      </c>
    </row>
    <row r="464" spans="1:3" x14ac:dyDescent="0.35">
      <c r="A464" s="2">
        <v>51255</v>
      </c>
      <c r="B464" s="2" t="s">
        <v>43</v>
      </c>
      <c r="C464" s="2">
        <v>90</v>
      </c>
    </row>
    <row r="465" spans="1:3" x14ac:dyDescent="0.35">
      <c r="A465" s="2">
        <v>51256</v>
      </c>
      <c r="B465" s="2" t="s">
        <v>44</v>
      </c>
      <c r="C465" s="2">
        <v>90</v>
      </c>
    </row>
    <row r="466" spans="1:3" x14ac:dyDescent="0.35">
      <c r="A466" s="2">
        <v>51451</v>
      </c>
      <c r="B466" s="2" t="s">
        <v>45</v>
      </c>
      <c r="C466" s="2">
        <v>90</v>
      </c>
    </row>
    <row r="467" spans="1:3" x14ac:dyDescent="0.35">
      <c r="A467" s="2">
        <v>52054</v>
      </c>
      <c r="B467" s="2" t="s">
        <v>46</v>
      </c>
      <c r="C467" s="2">
        <v>90</v>
      </c>
    </row>
    <row r="468" spans="1:3" x14ac:dyDescent="0.35">
      <c r="A468" s="2">
        <v>52251</v>
      </c>
      <c r="B468" s="2" t="s">
        <v>47</v>
      </c>
      <c r="C468" s="2">
        <v>90</v>
      </c>
    </row>
    <row r="469" spans="1:3" x14ac:dyDescent="0.35">
      <c r="A469" s="2">
        <v>52252</v>
      </c>
      <c r="B469" s="2" t="s">
        <v>48</v>
      </c>
      <c r="C469" s="2">
        <v>90</v>
      </c>
    </row>
    <row r="470" spans="1:3" x14ac:dyDescent="0.35">
      <c r="A470" s="2">
        <v>52253</v>
      </c>
      <c r="B470" s="2" t="s">
        <v>49</v>
      </c>
      <c r="C470" s="2">
        <v>90</v>
      </c>
    </row>
    <row r="471" spans="1:3" x14ac:dyDescent="0.35">
      <c r="A471" s="2">
        <v>52254</v>
      </c>
      <c r="B471" s="2" t="s">
        <v>50</v>
      </c>
      <c r="C471" s="2">
        <v>90</v>
      </c>
    </row>
    <row r="472" spans="1:3" x14ac:dyDescent="0.35">
      <c r="A472" s="2">
        <v>52255</v>
      </c>
      <c r="B472" s="2" t="s">
        <v>51</v>
      </c>
      <c r="C472" s="2">
        <v>90</v>
      </c>
    </row>
    <row r="473" spans="1:3" x14ac:dyDescent="0.35">
      <c r="A473" s="2">
        <v>56051</v>
      </c>
      <c r="B473" s="2" t="s">
        <v>52</v>
      </c>
      <c r="C473" s="2">
        <v>80</v>
      </c>
    </row>
    <row r="474" spans="1:3" x14ac:dyDescent="0.35">
      <c r="A474" s="2">
        <v>56052</v>
      </c>
      <c r="B474" s="2" t="s">
        <v>53</v>
      </c>
      <c r="C474" s="2">
        <v>80</v>
      </c>
    </row>
    <row r="475" spans="1:3" x14ac:dyDescent="0.35">
      <c r="A475" s="2">
        <v>56053</v>
      </c>
      <c r="B475" s="2" t="s">
        <v>54</v>
      </c>
      <c r="C475" s="2">
        <v>80</v>
      </c>
    </row>
    <row r="476" spans="1:3" x14ac:dyDescent="0.35">
      <c r="A476" s="2">
        <v>56054</v>
      </c>
      <c r="B476" s="2" t="s">
        <v>55</v>
      </c>
      <c r="C476" s="2">
        <v>80</v>
      </c>
    </row>
    <row r="477" spans="1:3" x14ac:dyDescent="0.35">
      <c r="A477" s="2">
        <v>56451</v>
      </c>
      <c r="B477" s="2" t="s">
        <v>56</v>
      </c>
      <c r="C477" s="2">
        <v>80</v>
      </c>
    </row>
    <row r="478" spans="1:3" x14ac:dyDescent="0.35">
      <c r="A478" s="2">
        <v>58051</v>
      </c>
      <c r="B478" s="2" t="s">
        <v>57</v>
      </c>
      <c r="C478" s="2">
        <v>80</v>
      </c>
    </row>
    <row r="479" spans="1:3" x14ac:dyDescent="0.35">
      <c r="A479" s="2">
        <v>58052</v>
      </c>
      <c r="B479" s="2" t="s">
        <v>58</v>
      </c>
      <c r="C479" s="2">
        <v>80</v>
      </c>
    </row>
    <row r="480" spans="1:3" x14ac:dyDescent="0.35">
      <c r="A480" s="2">
        <v>58053</v>
      </c>
      <c r="B480" s="2" t="s">
        <v>59</v>
      </c>
      <c r="C480" s="2">
        <v>80</v>
      </c>
    </row>
    <row r="481" spans="1:3" x14ac:dyDescent="0.35">
      <c r="A481" s="2">
        <v>58054</v>
      </c>
      <c r="B481" s="2" t="s">
        <v>60</v>
      </c>
      <c r="C481" s="2">
        <v>80</v>
      </c>
    </row>
    <row r="482" spans="1:3" x14ac:dyDescent="0.35">
      <c r="A482" s="2">
        <v>60651</v>
      </c>
      <c r="B482" s="2" t="s">
        <v>61</v>
      </c>
      <c r="C482" s="2">
        <v>80</v>
      </c>
    </row>
    <row r="483" spans="1:3" x14ac:dyDescent="0.35">
      <c r="A483" s="2">
        <v>61054</v>
      </c>
      <c r="B483" s="2" t="s">
        <v>62</v>
      </c>
      <c r="C483" s="2">
        <v>90</v>
      </c>
    </row>
    <row r="484" spans="1:3" x14ac:dyDescent="0.35">
      <c r="A484" s="2">
        <v>61551</v>
      </c>
      <c r="B484" s="2" t="s">
        <v>63</v>
      </c>
      <c r="C484" s="2">
        <v>90</v>
      </c>
    </row>
    <row r="485" spans="1:3" x14ac:dyDescent="0.35">
      <c r="A485" s="2">
        <v>61552</v>
      </c>
      <c r="B485" s="2" t="s">
        <v>64</v>
      </c>
      <c r="C485" s="2">
        <v>90</v>
      </c>
    </row>
    <row r="486" spans="1:3" x14ac:dyDescent="0.35">
      <c r="A486" s="2">
        <v>63054</v>
      </c>
      <c r="B486" s="2" t="s">
        <v>65</v>
      </c>
      <c r="C486" s="2">
        <v>90</v>
      </c>
    </row>
    <row r="487" spans="1:3" x14ac:dyDescent="0.35">
      <c r="A487" s="2">
        <v>63151</v>
      </c>
      <c r="B487" s="2" t="s">
        <v>66</v>
      </c>
      <c r="C487" s="2">
        <v>90</v>
      </c>
    </row>
    <row r="488" spans="1:3" x14ac:dyDescent="0.35">
      <c r="A488" s="2">
        <v>63251</v>
      </c>
      <c r="B488" s="2" t="s">
        <v>67</v>
      </c>
      <c r="C488" s="2">
        <v>90</v>
      </c>
    </row>
    <row r="489" spans="1:3" x14ac:dyDescent="0.35">
      <c r="A489" s="2">
        <v>63351</v>
      </c>
      <c r="B489" s="2" t="s">
        <v>68</v>
      </c>
      <c r="C489" s="2">
        <v>90</v>
      </c>
    </row>
    <row r="490" spans="1:3" x14ac:dyDescent="0.35">
      <c r="A490" s="2">
        <v>63451</v>
      </c>
      <c r="B490" s="2" t="s">
        <v>69</v>
      </c>
      <c r="C490" s="2">
        <v>90</v>
      </c>
    </row>
    <row r="491" spans="1:3" x14ac:dyDescent="0.35">
      <c r="A491" s="2">
        <v>63551</v>
      </c>
      <c r="B491" s="2" t="s">
        <v>70</v>
      </c>
      <c r="C491" s="2">
        <v>90</v>
      </c>
    </row>
    <row r="492" spans="1:3" x14ac:dyDescent="0.35">
      <c r="A492" s="2">
        <v>63552</v>
      </c>
      <c r="B492" s="2" t="s">
        <v>71</v>
      </c>
      <c r="C492" s="2">
        <v>90</v>
      </c>
    </row>
    <row r="493" spans="1:3" x14ac:dyDescent="0.35">
      <c r="A493" s="2">
        <v>64151</v>
      </c>
      <c r="B493" s="2" t="s">
        <v>72</v>
      </c>
      <c r="C493" s="2">
        <v>90</v>
      </c>
    </row>
    <row r="494" spans="1:3" x14ac:dyDescent="0.35">
      <c r="A494" s="2">
        <v>64251</v>
      </c>
      <c r="B494" s="2" t="s">
        <v>73</v>
      </c>
      <c r="C494" s="2">
        <v>90</v>
      </c>
    </row>
    <row r="495" spans="1:3" x14ac:dyDescent="0.35">
      <c r="A495" s="2">
        <v>64351</v>
      </c>
      <c r="B495" s="2" t="s">
        <v>74</v>
      </c>
      <c r="C495" s="2">
        <v>90</v>
      </c>
    </row>
    <row r="496" spans="1:3" x14ac:dyDescent="0.35">
      <c r="A496" s="2">
        <v>66151</v>
      </c>
      <c r="B496" s="2" t="s">
        <v>75</v>
      </c>
      <c r="C496" s="2">
        <v>80</v>
      </c>
    </row>
    <row r="497" spans="1:3" x14ac:dyDescent="0.35">
      <c r="A497" s="2">
        <v>66251</v>
      </c>
      <c r="B497" s="2" t="s">
        <v>76</v>
      </c>
      <c r="C497" s="2">
        <v>80</v>
      </c>
    </row>
    <row r="498" spans="1:3" x14ac:dyDescent="0.35">
      <c r="A498" s="2">
        <v>66351</v>
      </c>
      <c r="B498" s="2" t="s">
        <v>77</v>
      </c>
      <c r="C498" s="2">
        <v>80</v>
      </c>
    </row>
    <row r="499" spans="1:3" x14ac:dyDescent="0.35">
      <c r="A499" s="2">
        <v>66401</v>
      </c>
      <c r="B499" s="2" t="s">
        <v>78</v>
      </c>
      <c r="C499" s="2">
        <v>61</v>
      </c>
    </row>
    <row r="500" spans="1:3" x14ac:dyDescent="0.35">
      <c r="A500" s="2">
        <v>66451</v>
      </c>
      <c r="B500" s="2" t="s">
        <v>79</v>
      </c>
      <c r="C500" s="2">
        <v>80</v>
      </c>
    </row>
    <row r="501" spans="1:3" x14ac:dyDescent="0.35">
      <c r="A501" s="2">
        <v>66501</v>
      </c>
      <c r="B501" s="2" t="s">
        <v>80</v>
      </c>
      <c r="C501" s="2">
        <v>61</v>
      </c>
    </row>
    <row r="502" spans="1:3" x14ac:dyDescent="0.35">
      <c r="A502" s="2">
        <v>66551</v>
      </c>
      <c r="B502" s="2" t="s">
        <v>81</v>
      </c>
      <c r="C502" s="2">
        <v>80</v>
      </c>
    </row>
    <row r="503" spans="1:3" x14ac:dyDescent="0.35">
      <c r="A503" s="2">
        <v>66552</v>
      </c>
      <c r="B503" s="2" t="s">
        <v>82</v>
      </c>
      <c r="C503" s="2">
        <v>80</v>
      </c>
    </row>
    <row r="504" spans="1:3" x14ac:dyDescent="0.35">
      <c r="A504" s="2">
        <v>66701</v>
      </c>
      <c r="B504" s="2" t="s">
        <v>83</v>
      </c>
      <c r="C504" s="2">
        <v>61</v>
      </c>
    </row>
    <row r="505" spans="1:3" x14ac:dyDescent="0.35">
      <c r="A505" s="2">
        <v>66801</v>
      </c>
      <c r="B505" s="2" t="s">
        <v>84</v>
      </c>
      <c r="C505" s="2">
        <v>61</v>
      </c>
    </row>
    <row r="506" spans="1:3" x14ac:dyDescent="0.35">
      <c r="A506" s="2">
        <v>66951</v>
      </c>
      <c r="B506" s="2" t="s">
        <v>85</v>
      </c>
      <c r="C506" s="2">
        <v>80</v>
      </c>
    </row>
    <row r="507" spans="1:3" x14ac:dyDescent="0.35">
      <c r="A507" s="2">
        <v>66954</v>
      </c>
      <c r="B507" s="2" t="s">
        <v>86</v>
      </c>
      <c r="C507" s="2">
        <v>80</v>
      </c>
    </row>
    <row r="508" spans="1:3" x14ac:dyDescent="0.35">
      <c r="A508" s="2">
        <v>68151</v>
      </c>
      <c r="B508" s="2" t="s">
        <v>87</v>
      </c>
      <c r="C508" s="2">
        <v>80</v>
      </c>
    </row>
    <row r="509" spans="1:3" x14ac:dyDescent="0.35">
      <c r="A509" s="2">
        <v>68251</v>
      </c>
      <c r="B509" s="2" t="s">
        <v>88</v>
      </c>
      <c r="C509" s="2">
        <v>80</v>
      </c>
    </row>
    <row r="510" spans="1:3" x14ac:dyDescent="0.35">
      <c r="A510" s="2">
        <v>68351</v>
      </c>
      <c r="B510" s="2" t="s">
        <v>89</v>
      </c>
      <c r="C510" s="2">
        <v>80</v>
      </c>
    </row>
    <row r="511" spans="1:3" x14ac:dyDescent="0.35">
      <c r="A511" s="2">
        <v>68451</v>
      </c>
      <c r="B511" s="2" t="s">
        <v>90</v>
      </c>
      <c r="C511" s="2">
        <v>80</v>
      </c>
    </row>
    <row r="512" spans="1:3" x14ac:dyDescent="0.35">
      <c r="A512" s="2">
        <v>68551</v>
      </c>
      <c r="B512" s="2" t="s">
        <v>91</v>
      </c>
      <c r="C512" s="2">
        <v>80</v>
      </c>
    </row>
    <row r="513" spans="1:3" x14ac:dyDescent="0.35">
      <c r="A513" s="2">
        <v>68951</v>
      </c>
      <c r="B513" s="2" t="s">
        <v>92</v>
      </c>
      <c r="C513" s="2">
        <v>80</v>
      </c>
    </row>
    <row r="514" spans="1:3" x14ac:dyDescent="0.35">
      <c r="A514" s="2">
        <v>68954</v>
      </c>
      <c r="B514" s="2" t="s">
        <v>93</v>
      </c>
      <c r="C514" s="2">
        <v>80</v>
      </c>
    </row>
    <row r="515" spans="1:3" x14ac:dyDescent="0.35">
      <c r="A515" s="2">
        <v>70151</v>
      </c>
      <c r="B515" s="2" t="s">
        <v>94</v>
      </c>
      <c r="C515" s="2">
        <v>91</v>
      </c>
    </row>
    <row r="516" spans="1:3" x14ac:dyDescent="0.35">
      <c r="A516" s="2">
        <v>70152</v>
      </c>
      <c r="B516" s="2" t="s">
        <v>95</v>
      </c>
      <c r="C516" s="2">
        <v>91</v>
      </c>
    </row>
    <row r="517" spans="1:3" x14ac:dyDescent="0.35">
      <c r="A517" s="2">
        <v>70651</v>
      </c>
      <c r="B517" s="2" t="s">
        <v>96</v>
      </c>
      <c r="C517" s="2">
        <v>81</v>
      </c>
    </row>
    <row r="518" spans="1:3" x14ac:dyDescent="0.35">
      <c r="A518" s="2">
        <v>71151</v>
      </c>
      <c r="B518" s="2" t="s">
        <v>118</v>
      </c>
      <c r="C518" s="2">
        <v>91</v>
      </c>
    </row>
    <row r="519" spans="1:3" x14ac:dyDescent="0.35">
      <c r="A519" s="2">
        <v>71152</v>
      </c>
      <c r="B519" s="2" t="s">
        <v>129</v>
      </c>
      <c r="C519" s="2">
        <v>91</v>
      </c>
    </row>
    <row r="520" spans="1:3" x14ac:dyDescent="0.35">
      <c r="A520" s="2">
        <v>71153</v>
      </c>
      <c r="B520" s="2" t="s">
        <v>130</v>
      </c>
      <c r="C520" s="2">
        <v>91</v>
      </c>
    </row>
    <row r="521" spans="1:3" x14ac:dyDescent="0.35">
      <c r="A521" s="2">
        <v>71154</v>
      </c>
      <c r="B521" s="2" t="s">
        <v>131</v>
      </c>
      <c r="C521" s="2">
        <v>91</v>
      </c>
    </row>
    <row r="522" spans="1:3" x14ac:dyDescent="0.35">
      <c r="A522" s="2">
        <v>71155</v>
      </c>
      <c r="B522" s="2" t="s">
        <v>132</v>
      </c>
      <c r="C522" s="2">
        <v>91</v>
      </c>
    </row>
    <row r="523" spans="1:3" x14ac:dyDescent="0.35">
      <c r="A523" s="2">
        <v>71156</v>
      </c>
      <c r="B523" s="2" t="s">
        <v>133</v>
      </c>
      <c r="C523" s="2">
        <v>91</v>
      </c>
    </row>
    <row r="524" spans="1:3" x14ac:dyDescent="0.35">
      <c r="A524" s="2">
        <v>71157</v>
      </c>
      <c r="B524" s="2" t="s">
        <v>134</v>
      </c>
      <c r="C524" s="2">
        <v>91</v>
      </c>
    </row>
    <row r="525" spans="1:3" x14ac:dyDescent="0.35">
      <c r="A525" s="2">
        <v>71158</v>
      </c>
      <c r="B525" s="2" t="s">
        <v>135</v>
      </c>
      <c r="C525" s="2">
        <v>91</v>
      </c>
    </row>
    <row r="526" spans="1:3" x14ac:dyDescent="0.35">
      <c r="A526" s="2">
        <v>71159</v>
      </c>
      <c r="B526" s="2" t="s">
        <v>136</v>
      </c>
      <c r="C526" s="2">
        <v>91</v>
      </c>
    </row>
    <row r="527" spans="1:3" x14ac:dyDescent="0.35">
      <c r="A527" s="2">
        <v>71160</v>
      </c>
      <c r="B527" s="2" t="s">
        <v>137</v>
      </c>
      <c r="C527" s="2">
        <v>91</v>
      </c>
    </row>
    <row r="528" spans="1:3" x14ac:dyDescent="0.35">
      <c r="A528" s="2">
        <v>71161</v>
      </c>
      <c r="B528" s="2" t="s">
        <v>138</v>
      </c>
      <c r="C528" s="2">
        <v>91</v>
      </c>
    </row>
    <row r="529" spans="1:3" x14ac:dyDescent="0.35">
      <c r="A529" s="2">
        <v>71162</v>
      </c>
      <c r="B529" s="2" t="s">
        <v>139</v>
      </c>
      <c r="C529" s="2">
        <v>91</v>
      </c>
    </row>
    <row r="530" spans="1:3" x14ac:dyDescent="0.35">
      <c r="A530" s="2">
        <v>71251</v>
      </c>
      <c r="B530" s="2" t="s">
        <v>140</v>
      </c>
      <c r="C530" s="2">
        <v>91</v>
      </c>
    </row>
    <row r="531" spans="1:3" x14ac:dyDescent="0.35">
      <c r="A531" s="2">
        <v>71252</v>
      </c>
      <c r="B531" s="2" t="s">
        <v>141</v>
      </c>
      <c r="C531" s="2">
        <v>91</v>
      </c>
    </row>
    <row r="532" spans="1:3" x14ac:dyDescent="0.35">
      <c r="A532" s="2">
        <v>71253</v>
      </c>
      <c r="B532" s="2" t="s">
        <v>142</v>
      </c>
      <c r="C532" s="2">
        <v>91</v>
      </c>
    </row>
    <row r="533" spans="1:3" x14ac:dyDescent="0.35">
      <c r="A533" s="2">
        <v>71254</v>
      </c>
      <c r="B533" s="2" t="s">
        <v>143</v>
      </c>
      <c r="C533" s="2">
        <v>91</v>
      </c>
    </row>
    <row r="534" spans="1:3" x14ac:dyDescent="0.35">
      <c r="A534" s="2">
        <v>71255</v>
      </c>
      <c r="B534" s="2" t="s">
        <v>144</v>
      </c>
      <c r="C534" s="2">
        <v>91</v>
      </c>
    </row>
    <row r="535" spans="1:3" x14ac:dyDescent="0.35">
      <c r="A535" s="2">
        <v>71256</v>
      </c>
      <c r="B535" s="2" t="s">
        <v>145</v>
      </c>
      <c r="C535" s="2">
        <v>91</v>
      </c>
    </row>
    <row r="536" spans="1:3" x14ac:dyDescent="0.35">
      <c r="A536" s="2">
        <v>71260</v>
      </c>
      <c r="B536" s="2" t="s">
        <v>146</v>
      </c>
      <c r="C536" s="2">
        <v>91</v>
      </c>
    </row>
    <row r="537" spans="1:3" x14ac:dyDescent="0.35">
      <c r="A537" s="2">
        <v>72151</v>
      </c>
      <c r="B537" s="2" t="s">
        <v>147</v>
      </c>
      <c r="C537" s="2">
        <v>91</v>
      </c>
    </row>
    <row r="538" spans="1:3" x14ac:dyDescent="0.35">
      <c r="A538" s="2">
        <v>72152</v>
      </c>
      <c r="B538" s="2" t="s">
        <v>148</v>
      </c>
      <c r="C538" s="2">
        <v>91</v>
      </c>
    </row>
    <row r="539" spans="1:3" x14ac:dyDescent="0.35">
      <c r="A539" s="2">
        <v>72153</v>
      </c>
      <c r="B539" s="2" t="s">
        <v>149</v>
      </c>
      <c r="C539" s="2">
        <v>91</v>
      </c>
    </row>
    <row r="540" spans="1:3" x14ac:dyDescent="0.35">
      <c r="A540" s="2">
        <v>72154</v>
      </c>
      <c r="B540" s="2" t="s">
        <v>150</v>
      </c>
      <c r="C540" s="2">
        <v>91</v>
      </c>
    </row>
    <row r="541" spans="1:3" x14ac:dyDescent="0.35">
      <c r="A541" s="2">
        <v>72155</v>
      </c>
      <c r="B541" s="2" t="s">
        <v>151</v>
      </c>
      <c r="C541" s="2">
        <v>91</v>
      </c>
    </row>
    <row r="542" spans="1:3" x14ac:dyDescent="0.35">
      <c r="A542" s="2">
        <v>72156</v>
      </c>
      <c r="B542" s="2" t="s">
        <v>152</v>
      </c>
      <c r="C542" s="2">
        <v>91</v>
      </c>
    </row>
    <row r="543" spans="1:3" x14ac:dyDescent="0.35">
      <c r="A543" s="2">
        <v>72157</v>
      </c>
      <c r="B543" s="2" t="s">
        <v>153</v>
      </c>
      <c r="C543" s="2">
        <v>91</v>
      </c>
    </row>
    <row r="544" spans="1:3" x14ac:dyDescent="0.35">
      <c r="A544" s="2">
        <v>72158</v>
      </c>
      <c r="B544" s="2" t="s">
        <v>154</v>
      </c>
      <c r="C544" s="2">
        <v>91</v>
      </c>
    </row>
    <row r="545" spans="1:3" x14ac:dyDescent="0.35">
      <c r="A545" s="2">
        <v>72160</v>
      </c>
      <c r="B545" s="2" t="s">
        <v>155</v>
      </c>
      <c r="C545" s="2">
        <v>91</v>
      </c>
    </row>
    <row r="546" spans="1:3" x14ac:dyDescent="0.35">
      <c r="A546" s="2">
        <v>72162</v>
      </c>
      <c r="B546" s="2" t="s">
        <v>156</v>
      </c>
      <c r="C546" s="2">
        <v>91</v>
      </c>
    </row>
    <row r="547" spans="1:3" x14ac:dyDescent="0.35">
      <c r="A547" s="2">
        <v>72251</v>
      </c>
      <c r="B547" s="2" t="s">
        <v>157</v>
      </c>
      <c r="C547" s="2">
        <v>91</v>
      </c>
    </row>
    <row r="548" spans="1:3" x14ac:dyDescent="0.35">
      <c r="A548" s="2">
        <v>72252</v>
      </c>
      <c r="B548" s="2" t="s">
        <v>158</v>
      </c>
      <c r="C548" s="2">
        <v>91</v>
      </c>
    </row>
    <row r="549" spans="1:3" x14ac:dyDescent="0.35">
      <c r="A549" s="2">
        <v>72253</v>
      </c>
      <c r="B549" s="2" t="s">
        <v>159</v>
      </c>
      <c r="C549" s="2">
        <v>91</v>
      </c>
    </row>
    <row r="550" spans="1:3" x14ac:dyDescent="0.35">
      <c r="A550" s="2">
        <v>72254</v>
      </c>
      <c r="B550" s="2" t="s">
        <v>160</v>
      </c>
      <c r="C550" s="2">
        <v>91</v>
      </c>
    </row>
    <row r="551" spans="1:3" x14ac:dyDescent="0.35">
      <c r="A551" s="2">
        <v>72255</v>
      </c>
      <c r="B551" s="2" t="s">
        <v>161</v>
      </c>
      <c r="C551" s="2">
        <v>91</v>
      </c>
    </row>
    <row r="552" spans="1:3" x14ac:dyDescent="0.35">
      <c r="A552" s="2">
        <v>72256</v>
      </c>
      <c r="B552" s="2" t="s">
        <v>162</v>
      </c>
      <c r="C552" s="2">
        <v>91</v>
      </c>
    </row>
    <row r="553" spans="1:3" x14ac:dyDescent="0.35">
      <c r="A553" s="2">
        <v>72260</v>
      </c>
      <c r="B553" s="2" t="s">
        <v>163</v>
      </c>
      <c r="C553" s="2">
        <v>91</v>
      </c>
    </row>
    <row r="554" spans="1:3" x14ac:dyDescent="0.35">
      <c r="A554" s="2">
        <v>72351</v>
      </c>
      <c r="B554" s="2" t="s">
        <v>164</v>
      </c>
      <c r="C554" s="2">
        <v>91</v>
      </c>
    </row>
    <row r="555" spans="1:3" x14ac:dyDescent="0.35">
      <c r="A555" s="2">
        <v>72352</v>
      </c>
      <c r="B555" s="2" t="s">
        <v>165</v>
      </c>
      <c r="C555" s="2">
        <v>91</v>
      </c>
    </row>
    <row r="556" spans="1:3" x14ac:dyDescent="0.35">
      <c r="A556" s="2">
        <v>72353</v>
      </c>
      <c r="B556" s="2" t="s">
        <v>166</v>
      </c>
      <c r="C556" s="2">
        <v>91</v>
      </c>
    </row>
    <row r="557" spans="1:3" x14ac:dyDescent="0.35">
      <c r="A557" s="2">
        <v>72354</v>
      </c>
      <c r="B557" s="2" t="s">
        <v>177</v>
      </c>
      <c r="C557" s="2">
        <v>91</v>
      </c>
    </row>
    <row r="558" spans="1:3" x14ac:dyDescent="0.35">
      <c r="A558" s="2">
        <v>72355</v>
      </c>
      <c r="B558" s="2" t="s">
        <v>178</v>
      </c>
      <c r="C558" s="2">
        <v>91</v>
      </c>
    </row>
    <row r="559" spans="1:3" x14ac:dyDescent="0.35">
      <c r="A559" s="2">
        <v>72356</v>
      </c>
      <c r="B559" s="2" t="s">
        <v>179</v>
      </c>
      <c r="C559" s="2">
        <v>91</v>
      </c>
    </row>
    <row r="560" spans="1:3" x14ac:dyDescent="0.35">
      <c r="A560" s="2">
        <v>72360</v>
      </c>
      <c r="B560" s="2" t="s">
        <v>180</v>
      </c>
      <c r="C560" s="2">
        <v>91</v>
      </c>
    </row>
    <row r="561" spans="1:3" x14ac:dyDescent="0.35">
      <c r="A561" s="2">
        <v>72451</v>
      </c>
      <c r="B561" s="2" t="s">
        <v>181</v>
      </c>
      <c r="C561" s="2">
        <v>91</v>
      </c>
    </row>
    <row r="562" spans="1:3" x14ac:dyDescent="0.35">
      <c r="A562" s="2">
        <v>72452</v>
      </c>
      <c r="B562" s="2" t="s">
        <v>182</v>
      </c>
      <c r="C562" s="2">
        <v>91</v>
      </c>
    </row>
    <row r="563" spans="1:3" x14ac:dyDescent="0.35">
      <c r="A563" s="2">
        <v>72453</v>
      </c>
      <c r="B563" s="2" t="s">
        <v>183</v>
      </c>
      <c r="C563" s="2">
        <v>91</v>
      </c>
    </row>
    <row r="564" spans="1:3" x14ac:dyDescent="0.35">
      <c r="A564" s="2">
        <v>72454</v>
      </c>
      <c r="B564" s="2" t="s">
        <v>184</v>
      </c>
      <c r="C564" s="2">
        <v>91</v>
      </c>
    </row>
    <row r="565" spans="1:3" x14ac:dyDescent="0.35">
      <c r="A565" s="2">
        <v>72455</v>
      </c>
      <c r="B565" s="2" t="s">
        <v>185</v>
      </c>
      <c r="C565" s="2">
        <v>91</v>
      </c>
    </row>
    <row r="566" spans="1:3" x14ac:dyDescent="0.35">
      <c r="A566" s="2">
        <v>72456</v>
      </c>
      <c r="B566" s="2" t="s">
        <v>186</v>
      </c>
      <c r="C566" s="2">
        <v>91</v>
      </c>
    </row>
    <row r="567" spans="1:3" x14ac:dyDescent="0.35">
      <c r="A567" s="2">
        <v>72460</v>
      </c>
      <c r="B567" s="2" t="s">
        <v>187</v>
      </c>
      <c r="C567" s="2">
        <v>91</v>
      </c>
    </row>
    <row r="568" spans="1:3" x14ac:dyDescent="0.35">
      <c r="A568" s="2">
        <v>72551</v>
      </c>
      <c r="B568" s="2" t="s">
        <v>188</v>
      </c>
      <c r="C568" s="2">
        <v>91</v>
      </c>
    </row>
    <row r="569" spans="1:3" x14ac:dyDescent="0.35">
      <c r="A569" s="2">
        <v>72552</v>
      </c>
      <c r="B569" s="2" t="s">
        <v>189</v>
      </c>
      <c r="C569" s="2">
        <v>91</v>
      </c>
    </row>
    <row r="570" spans="1:3" x14ac:dyDescent="0.35">
      <c r="A570" s="2">
        <v>72553</v>
      </c>
      <c r="B570" s="2" t="s">
        <v>190</v>
      </c>
      <c r="C570" s="2">
        <v>91</v>
      </c>
    </row>
    <row r="571" spans="1:3" x14ac:dyDescent="0.35">
      <c r="A571" s="2">
        <v>72554</v>
      </c>
      <c r="B571" s="2" t="s">
        <v>191</v>
      </c>
      <c r="C571" s="2">
        <v>91</v>
      </c>
    </row>
    <row r="572" spans="1:3" x14ac:dyDescent="0.35">
      <c r="A572" s="2">
        <v>72555</v>
      </c>
      <c r="B572" s="2" t="s">
        <v>192</v>
      </c>
      <c r="C572" s="2">
        <v>91</v>
      </c>
    </row>
    <row r="573" spans="1:3" x14ac:dyDescent="0.35">
      <c r="A573" s="2">
        <v>72556</v>
      </c>
      <c r="B573" s="2" t="s">
        <v>193</v>
      </c>
      <c r="C573" s="2">
        <v>91</v>
      </c>
    </row>
    <row r="574" spans="1:3" x14ac:dyDescent="0.35">
      <c r="A574" s="2">
        <v>72557</v>
      </c>
      <c r="B574" s="2" t="s">
        <v>194</v>
      </c>
      <c r="C574" s="2">
        <v>91</v>
      </c>
    </row>
    <row r="575" spans="1:3" x14ac:dyDescent="0.35">
      <c r="A575" s="2">
        <v>72558</v>
      </c>
      <c r="B575" s="2" t="s">
        <v>195</v>
      </c>
      <c r="C575" s="2">
        <v>91</v>
      </c>
    </row>
    <row r="576" spans="1:3" x14ac:dyDescent="0.35">
      <c r="A576" s="2">
        <v>72560</v>
      </c>
      <c r="B576" s="2" t="s">
        <v>196</v>
      </c>
      <c r="C576" s="2">
        <v>91</v>
      </c>
    </row>
    <row r="577" spans="1:3" x14ac:dyDescent="0.35">
      <c r="A577" s="2">
        <v>72562</v>
      </c>
      <c r="B577" s="2" t="s">
        <v>197</v>
      </c>
      <c r="C577" s="2">
        <v>91</v>
      </c>
    </row>
    <row r="578" spans="1:3" x14ac:dyDescent="0.35">
      <c r="A578" s="2">
        <v>73151</v>
      </c>
      <c r="B578" s="2" t="s">
        <v>198</v>
      </c>
      <c r="C578" s="2">
        <v>91</v>
      </c>
    </row>
    <row r="579" spans="1:3" x14ac:dyDescent="0.35">
      <c r="A579" s="2">
        <v>73152</v>
      </c>
      <c r="B579" s="2" t="s">
        <v>199</v>
      </c>
      <c r="C579" s="2">
        <v>91</v>
      </c>
    </row>
    <row r="580" spans="1:3" x14ac:dyDescent="0.35">
      <c r="A580" s="2">
        <v>73153</v>
      </c>
      <c r="B580" s="2" t="s">
        <v>200</v>
      </c>
      <c r="C580" s="2">
        <v>91</v>
      </c>
    </row>
    <row r="581" spans="1:3" x14ac:dyDescent="0.35">
      <c r="A581" s="2">
        <v>73160</v>
      </c>
      <c r="B581" s="2" t="s">
        <v>201</v>
      </c>
      <c r="C581" s="2">
        <v>91</v>
      </c>
    </row>
    <row r="582" spans="1:3" x14ac:dyDescent="0.35">
      <c r="A582" s="2">
        <v>73251</v>
      </c>
      <c r="B582" s="2" t="s">
        <v>202</v>
      </c>
      <c r="C582" s="2">
        <v>91</v>
      </c>
    </row>
    <row r="583" spans="1:3" x14ac:dyDescent="0.35">
      <c r="A583" s="2">
        <v>73252</v>
      </c>
      <c r="B583" s="2" t="s">
        <v>203</v>
      </c>
      <c r="C583" s="2">
        <v>91</v>
      </c>
    </row>
    <row r="584" spans="1:3" x14ac:dyDescent="0.35">
      <c r="A584" s="2">
        <v>73253</v>
      </c>
      <c r="B584" s="2" t="s">
        <v>204</v>
      </c>
      <c r="C584" s="2">
        <v>91</v>
      </c>
    </row>
    <row r="585" spans="1:3" x14ac:dyDescent="0.35">
      <c r="A585" s="2">
        <v>73254</v>
      </c>
      <c r="B585" s="2" t="s">
        <v>205</v>
      </c>
      <c r="C585" s="2">
        <v>91</v>
      </c>
    </row>
    <row r="586" spans="1:3" x14ac:dyDescent="0.35">
      <c r="A586" s="2">
        <v>73255</v>
      </c>
      <c r="B586" s="2" t="s">
        <v>206</v>
      </c>
      <c r="C586" s="2">
        <v>91</v>
      </c>
    </row>
    <row r="587" spans="1:3" x14ac:dyDescent="0.35">
      <c r="A587" s="2">
        <v>73256</v>
      </c>
      <c r="B587" s="2" t="s">
        <v>207</v>
      </c>
      <c r="C587" s="2">
        <v>91</v>
      </c>
    </row>
    <row r="588" spans="1:3" x14ac:dyDescent="0.35">
      <c r="A588" s="2">
        <v>73260</v>
      </c>
      <c r="B588" s="2" t="s">
        <v>208</v>
      </c>
      <c r="C588" s="2">
        <v>91</v>
      </c>
    </row>
    <row r="589" spans="1:3" x14ac:dyDescent="0.35">
      <c r="A589" s="2">
        <v>73351</v>
      </c>
      <c r="B589" s="2" t="s">
        <v>209</v>
      </c>
      <c r="C589" s="2">
        <v>91</v>
      </c>
    </row>
    <row r="590" spans="1:3" x14ac:dyDescent="0.35">
      <c r="A590" s="2">
        <v>73360</v>
      </c>
      <c r="B590" s="2" t="s">
        <v>210</v>
      </c>
      <c r="C590" s="2">
        <v>91</v>
      </c>
    </row>
    <row r="591" spans="1:3" x14ac:dyDescent="0.35">
      <c r="A591" s="2">
        <v>73451</v>
      </c>
      <c r="B591" s="2" t="s">
        <v>211</v>
      </c>
      <c r="C591" s="2">
        <v>91</v>
      </c>
    </row>
    <row r="592" spans="1:3" x14ac:dyDescent="0.35">
      <c r="A592" s="2">
        <v>73460</v>
      </c>
      <c r="B592" s="2" t="s">
        <v>212</v>
      </c>
      <c r="C592" s="2">
        <v>91</v>
      </c>
    </row>
    <row r="593" spans="1:3" x14ac:dyDescent="0.35">
      <c r="A593" s="2">
        <v>73551</v>
      </c>
      <c r="B593" s="2" t="s">
        <v>213</v>
      </c>
      <c r="C593" s="2">
        <v>91</v>
      </c>
    </row>
    <row r="594" spans="1:3" x14ac:dyDescent="0.35">
      <c r="A594" s="2">
        <v>73552</v>
      </c>
      <c r="B594" s="2" t="s">
        <v>214</v>
      </c>
      <c r="C594" s="2">
        <v>91</v>
      </c>
    </row>
    <row r="595" spans="1:3" x14ac:dyDescent="0.35">
      <c r="A595" s="2">
        <v>73553</v>
      </c>
      <c r="B595" s="2" t="s">
        <v>215</v>
      </c>
      <c r="C595" s="2">
        <v>91</v>
      </c>
    </row>
    <row r="596" spans="1:3" x14ac:dyDescent="0.35">
      <c r="A596" s="2">
        <v>73554</v>
      </c>
      <c r="B596" s="2" t="s">
        <v>216</v>
      </c>
      <c r="C596" s="2">
        <v>91</v>
      </c>
    </row>
    <row r="597" spans="1:3" x14ac:dyDescent="0.35">
      <c r="A597" s="2">
        <v>73555</v>
      </c>
      <c r="B597" s="2" t="s">
        <v>217</v>
      </c>
      <c r="C597" s="2">
        <v>91</v>
      </c>
    </row>
    <row r="598" spans="1:3" x14ac:dyDescent="0.35">
      <c r="A598" s="2">
        <v>73556</v>
      </c>
      <c r="B598" s="2" t="s">
        <v>218</v>
      </c>
      <c r="C598" s="2">
        <v>91</v>
      </c>
    </row>
    <row r="599" spans="1:3" x14ac:dyDescent="0.35">
      <c r="A599" s="2">
        <v>73557</v>
      </c>
      <c r="B599" s="2" t="s">
        <v>219</v>
      </c>
      <c r="C599" s="2">
        <v>91</v>
      </c>
    </row>
    <row r="600" spans="1:3" x14ac:dyDescent="0.35">
      <c r="A600" s="2">
        <v>73558</v>
      </c>
      <c r="B600" s="2" t="s">
        <v>220</v>
      </c>
      <c r="C600" s="2">
        <v>91</v>
      </c>
    </row>
    <row r="601" spans="1:3" x14ac:dyDescent="0.35">
      <c r="A601" s="2">
        <v>73559</v>
      </c>
      <c r="B601" s="2" t="s">
        <v>221</v>
      </c>
      <c r="C601" s="2">
        <v>91</v>
      </c>
    </row>
    <row r="602" spans="1:3" x14ac:dyDescent="0.35">
      <c r="A602" s="2">
        <v>73560</v>
      </c>
      <c r="B602" s="2" t="s">
        <v>222</v>
      </c>
      <c r="C602" s="2">
        <v>91</v>
      </c>
    </row>
    <row r="603" spans="1:3" x14ac:dyDescent="0.35">
      <c r="A603" s="2">
        <v>74151</v>
      </c>
      <c r="B603" s="2" t="s">
        <v>223</v>
      </c>
      <c r="C603" s="2">
        <v>91</v>
      </c>
    </row>
    <row r="604" spans="1:3" x14ac:dyDescent="0.35">
      <c r="A604" s="2">
        <v>74152</v>
      </c>
      <c r="B604" s="2" t="s">
        <v>224</v>
      </c>
      <c r="C604" s="2">
        <v>91</v>
      </c>
    </row>
    <row r="605" spans="1:3" x14ac:dyDescent="0.35">
      <c r="A605" s="2">
        <v>74198</v>
      </c>
      <c r="B605" s="2" t="s">
        <v>225</v>
      </c>
      <c r="C605" s="2">
        <v>91</v>
      </c>
    </row>
    <row r="606" spans="1:3" x14ac:dyDescent="0.35">
      <c r="A606" s="2">
        <v>74251</v>
      </c>
      <c r="B606" s="2" t="s">
        <v>226</v>
      </c>
      <c r="C606" s="2">
        <v>91</v>
      </c>
    </row>
    <row r="607" spans="1:3" x14ac:dyDescent="0.35">
      <c r="A607" s="2">
        <v>74252</v>
      </c>
      <c r="B607" s="2" t="s">
        <v>227</v>
      </c>
      <c r="C607" s="2">
        <v>91</v>
      </c>
    </row>
    <row r="608" spans="1:3" x14ac:dyDescent="0.35">
      <c r="A608" s="2">
        <v>74253</v>
      </c>
      <c r="B608" s="2" t="s">
        <v>228</v>
      </c>
      <c r="C608" s="2">
        <v>91</v>
      </c>
    </row>
    <row r="609" spans="1:3" x14ac:dyDescent="0.35">
      <c r="A609" s="2">
        <v>74298</v>
      </c>
      <c r="B609" s="2" t="s">
        <v>229</v>
      </c>
      <c r="C609" s="2">
        <v>91</v>
      </c>
    </row>
    <row r="610" spans="1:3" x14ac:dyDescent="0.35">
      <c r="A610" s="2">
        <v>74351</v>
      </c>
      <c r="B610" s="2" t="s">
        <v>230</v>
      </c>
      <c r="C610" s="2">
        <v>91</v>
      </c>
    </row>
    <row r="611" spans="1:3" x14ac:dyDescent="0.35">
      <c r="A611" s="2">
        <v>74352</v>
      </c>
      <c r="B611" s="2" t="s">
        <v>231</v>
      </c>
      <c r="C611" s="2">
        <v>91</v>
      </c>
    </row>
    <row r="612" spans="1:3" x14ac:dyDescent="0.35">
      <c r="A612" s="2">
        <v>74353</v>
      </c>
      <c r="B612" s="2" t="s">
        <v>232</v>
      </c>
      <c r="C612" s="2">
        <v>91</v>
      </c>
    </row>
    <row r="613" spans="1:3" x14ac:dyDescent="0.35">
      <c r="A613" s="2">
        <v>74398</v>
      </c>
      <c r="B613" s="2" t="s">
        <v>233</v>
      </c>
      <c r="C613" s="2">
        <v>91</v>
      </c>
    </row>
    <row r="614" spans="1:3" x14ac:dyDescent="0.35">
      <c r="A614" s="2">
        <v>74451</v>
      </c>
      <c r="B614" s="2" t="s">
        <v>234</v>
      </c>
      <c r="C614" s="2">
        <v>91</v>
      </c>
    </row>
    <row r="615" spans="1:3" x14ac:dyDescent="0.35">
      <c r="A615" s="2">
        <v>74551</v>
      </c>
      <c r="B615" s="2" t="s">
        <v>235</v>
      </c>
      <c r="C615" s="2">
        <v>91</v>
      </c>
    </row>
    <row r="616" spans="1:3" x14ac:dyDescent="0.35">
      <c r="A616" s="2">
        <v>74552</v>
      </c>
      <c r="B616" s="2" t="s">
        <v>236</v>
      </c>
      <c r="C616" s="2">
        <v>91</v>
      </c>
    </row>
    <row r="617" spans="1:3" x14ac:dyDescent="0.35">
      <c r="A617" s="2">
        <v>74553</v>
      </c>
      <c r="B617" s="2" t="s">
        <v>237</v>
      </c>
      <c r="C617" s="2">
        <v>91</v>
      </c>
    </row>
    <row r="618" spans="1:3" x14ac:dyDescent="0.35">
      <c r="A618" s="2">
        <v>74598</v>
      </c>
      <c r="B618" s="2" t="s">
        <v>238</v>
      </c>
      <c r="C618" s="2">
        <v>91</v>
      </c>
    </row>
    <row r="619" spans="1:3" x14ac:dyDescent="0.35">
      <c r="A619" s="2">
        <v>74651</v>
      </c>
      <c r="B619" s="2" t="s">
        <v>239</v>
      </c>
      <c r="C619" s="2">
        <v>91</v>
      </c>
    </row>
    <row r="620" spans="1:3" x14ac:dyDescent="0.35">
      <c r="A620" s="2">
        <v>74751</v>
      </c>
      <c r="B620" s="2" t="s">
        <v>240</v>
      </c>
      <c r="C620" s="2">
        <v>91</v>
      </c>
    </row>
    <row r="621" spans="1:3" x14ac:dyDescent="0.35">
      <c r="A621" s="2">
        <v>74760</v>
      </c>
      <c r="B621" s="2" t="s">
        <v>241</v>
      </c>
      <c r="C621" s="2">
        <v>91</v>
      </c>
    </row>
    <row r="622" spans="1:3" x14ac:dyDescent="0.35">
      <c r="A622" s="2">
        <v>74851</v>
      </c>
      <c r="B622" s="2" t="s">
        <v>242</v>
      </c>
      <c r="C622" s="2">
        <v>91</v>
      </c>
    </row>
    <row r="623" spans="1:3" x14ac:dyDescent="0.35">
      <c r="A623" s="2">
        <v>74852</v>
      </c>
      <c r="B623" s="2" t="s">
        <v>243</v>
      </c>
      <c r="C623" s="2">
        <v>91</v>
      </c>
    </row>
    <row r="624" spans="1:3" x14ac:dyDescent="0.35">
      <c r="A624" s="2">
        <v>74853</v>
      </c>
      <c r="B624" s="2" t="s">
        <v>244</v>
      </c>
      <c r="C624" s="2">
        <v>91</v>
      </c>
    </row>
    <row r="625" spans="1:3" x14ac:dyDescent="0.35">
      <c r="A625" s="2">
        <v>74854</v>
      </c>
      <c r="B625" s="2" t="s">
        <v>245</v>
      </c>
      <c r="C625" s="2">
        <v>91</v>
      </c>
    </row>
    <row r="626" spans="1:3" x14ac:dyDescent="0.35">
      <c r="A626" s="2">
        <v>74855</v>
      </c>
      <c r="B626" s="2" t="s">
        <v>246</v>
      </c>
      <c r="C626" s="2">
        <v>91</v>
      </c>
    </row>
    <row r="627" spans="1:3" x14ac:dyDescent="0.35">
      <c r="A627" s="2">
        <v>74856</v>
      </c>
      <c r="B627" s="2" t="s">
        <v>247</v>
      </c>
      <c r="C627" s="2">
        <v>91</v>
      </c>
    </row>
    <row r="628" spans="1:3" x14ac:dyDescent="0.35">
      <c r="A628" s="2">
        <v>74951</v>
      </c>
      <c r="B628" s="2" t="s">
        <v>248</v>
      </c>
      <c r="C628" s="2">
        <v>91</v>
      </c>
    </row>
    <row r="629" spans="1:3" x14ac:dyDescent="0.35">
      <c r="A629" s="2">
        <v>74952</v>
      </c>
      <c r="B629" s="2" t="s">
        <v>249</v>
      </c>
      <c r="C629" s="2">
        <v>91</v>
      </c>
    </row>
    <row r="630" spans="1:3" x14ac:dyDescent="0.35">
      <c r="A630" s="2">
        <v>74998</v>
      </c>
      <c r="B630" s="2" t="s">
        <v>250</v>
      </c>
      <c r="C630" s="2">
        <v>91</v>
      </c>
    </row>
    <row r="631" spans="1:3" x14ac:dyDescent="0.35">
      <c r="A631" s="2">
        <v>76151</v>
      </c>
      <c r="B631" s="2" t="s">
        <v>251</v>
      </c>
      <c r="C631" s="2">
        <v>81</v>
      </c>
    </row>
    <row r="632" spans="1:3" x14ac:dyDescent="0.35">
      <c r="A632" s="2">
        <v>76152</v>
      </c>
      <c r="B632" s="2" t="s">
        <v>252</v>
      </c>
      <c r="C632" s="2">
        <v>81</v>
      </c>
    </row>
    <row r="633" spans="1:3" x14ac:dyDescent="0.35">
      <c r="A633" s="2">
        <v>76153</v>
      </c>
      <c r="B633" s="2" t="s">
        <v>253</v>
      </c>
      <c r="C633" s="2">
        <v>81</v>
      </c>
    </row>
    <row r="634" spans="1:3" x14ac:dyDescent="0.35">
      <c r="A634" s="2">
        <v>76154</v>
      </c>
      <c r="B634" s="2" t="s">
        <v>254</v>
      </c>
      <c r="C634" s="2">
        <v>81</v>
      </c>
    </row>
    <row r="635" spans="1:3" x14ac:dyDescent="0.35">
      <c r="A635" s="2">
        <v>76155</v>
      </c>
      <c r="B635" s="2" t="s">
        <v>255</v>
      </c>
      <c r="C635" s="2">
        <v>81</v>
      </c>
    </row>
    <row r="636" spans="1:3" x14ac:dyDescent="0.35">
      <c r="A636" s="2">
        <v>76156</v>
      </c>
      <c r="B636" s="2" t="s">
        <v>256</v>
      </c>
      <c r="C636" s="2">
        <v>81</v>
      </c>
    </row>
    <row r="637" spans="1:3" x14ac:dyDescent="0.35">
      <c r="A637" s="2">
        <v>76157</v>
      </c>
      <c r="B637" s="2" t="s">
        <v>257</v>
      </c>
      <c r="C637" s="2">
        <v>81</v>
      </c>
    </row>
    <row r="638" spans="1:3" x14ac:dyDescent="0.35">
      <c r="A638" s="2">
        <v>76158</v>
      </c>
      <c r="B638" s="2" t="s">
        <v>258</v>
      </c>
      <c r="C638" s="2">
        <v>81</v>
      </c>
    </row>
    <row r="639" spans="1:3" x14ac:dyDescent="0.35">
      <c r="A639" s="2">
        <v>76159</v>
      </c>
      <c r="B639" s="2" t="s">
        <v>259</v>
      </c>
      <c r="C639" s="2">
        <v>81</v>
      </c>
    </row>
    <row r="640" spans="1:3" x14ac:dyDescent="0.35">
      <c r="A640" s="2">
        <v>76161</v>
      </c>
      <c r="B640" s="2" t="s">
        <v>260</v>
      </c>
      <c r="C640" s="2">
        <v>81</v>
      </c>
    </row>
    <row r="641" spans="1:3" x14ac:dyDescent="0.35">
      <c r="A641" s="2">
        <v>76162</v>
      </c>
      <c r="B641" s="2" t="s">
        <v>261</v>
      </c>
      <c r="C641" s="2">
        <v>81</v>
      </c>
    </row>
    <row r="642" spans="1:3" x14ac:dyDescent="0.35">
      <c r="A642" s="2">
        <v>76251</v>
      </c>
      <c r="B642" s="2" t="s">
        <v>264</v>
      </c>
      <c r="C642" s="2">
        <v>81</v>
      </c>
    </row>
    <row r="643" spans="1:3" x14ac:dyDescent="0.35">
      <c r="A643" s="2">
        <v>76252</v>
      </c>
      <c r="B643" s="2" t="s">
        <v>265</v>
      </c>
      <c r="C643" s="2">
        <v>81</v>
      </c>
    </row>
    <row r="644" spans="1:3" x14ac:dyDescent="0.35">
      <c r="A644" s="2">
        <v>76253</v>
      </c>
      <c r="B644" s="2" t="s">
        <v>266</v>
      </c>
      <c r="C644" s="2">
        <v>81</v>
      </c>
    </row>
    <row r="645" spans="1:3" x14ac:dyDescent="0.35">
      <c r="A645" s="2">
        <v>76254</v>
      </c>
      <c r="B645" s="2" t="s">
        <v>267</v>
      </c>
      <c r="C645" s="2">
        <v>81</v>
      </c>
    </row>
    <row r="646" spans="1:3" x14ac:dyDescent="0.35">
      <c r="A646" s="2">
        <v>76255</v>
      </c>
      <c r="B646" s="2" t="s">
        <v>268</v>
      </c>
      <c r="C646" s="2">
        <v>81</v>
      </c>
    </row>
    <row r="647" spans="1:3" x14ac:dyDescent="0.35">
      <c r="A647" s="2">
        <v>76256</v>
      </c>
      <c r="B647" s="2" t="s">
        <v>269</v>
      </c>
      <c r="C647" s="2">
        <v>81</v>
      </c>
    </row>
    <row r="648" spans="1:3" x14ac:dyDescent="0.35">
      <c r="A648" s="2">
        <v>76951</v>
      </c>
      <c r="B648" s="2" t="s">
        <v>270</v>
      </c>
      <c r="C648" s="2">
        <v>81</v>
      </c>
    </row>
    <row r="649" spans="1:3" x14ac:dyDescent="0.35">
      <c r="A649" s="2">
        <v>77151</v>
      </c>
      <c r="B649" s="2" t="s">
        <v>271</v>
      </c>
      <c r="C649" s="2">
        <v>81</v>
      </c>
    </row>
    <row r="650" spans="1:3" x14ac:dyDescent="0.35">
      <c r="A650" s="2">
        <v>77198</v>
      </c>
      <c r="B650" s="2" t="s">
        <v>273</v>
      </c>
      <c r="C650" s="2">
        <v>81</v>
      </c>
    </row>
    <row r="651" spans="1:3" x14ac:dyDescent="0.35">
      <c r="A651" s="2">
        <v>77251</v>
      </c>
      <c r="B651" s="2" t="s">
        <v>274</v>
      </c>
      <c r="C651" s="2">
        <v>81</v>
      </c>
    </row>
    <row r="652" spans="1:3" x14ac:dyDescent="0.35">
      <c r="A652" s="2">
        <v>77252</v>
      </c>
      <c r="B652" s="2" t="s">
        <v>275</v>
      </c>
      <c r="C652" s="2">
        <v>81</v>
      </c>
    </row>
    <row r="653" spans="1:3" x14ac:dyDescent="0.35">
      <c r="A653" s="2">
        <v>77253</v>
      </c>
      <c r="B653" s="2" t="s">
        <v>276</v>
      </c>
      <c r="C653" s="2">
        <v>81</v>
      </c>
    </row>
    <row r="654" spans="1:3" x14ac:dyDescent="0.35">
      <c r="A654" s="2">
        <v>77298</v>
      </c>
      <c r="B654" s="2" t="s">
        <v>277</v>
      </c>
      <c r="C654" s="2">
        <v>81</v>
      </c>
    </row>
    <row r="655" spans="1:3" x14ac:dyDescent="0.35">
      <c r="A655" s="2">
        <v>77351</v>
      </c>
      <c r="B655" s="2" t="s">
        <v>278</v>
      </c>
      <c r="C655" s="2">
        <v>81</v>
      </c>
    </row>
    <row r="656" spans="1:3" x14ac:dyDescent="0.35">
      <c r="A656" s="2">
        <v>77352</v>
      </c>
      <c r="B656" s="2" t="s">
        <v>279</v>
      </c>
      <c r="C656" s="2">
        <v>81</v>
      </c>
    </row>
    <row r="657" spans="1:3" x14ac:dyDescent="0.35">
      <c r="A657" s="2">
        <v>77353</v>
      </c>
      <c r="B657" s="2" t="s">
        <v>280</v>
      </c>
      <c r="C657" s="2">
        <v>81</v>
      </c>
    </row>
    <row r="658" spans="1:3" x14ac:dyDescent="0.35">
      <c r="A658" s="2">
        <v>77398</v>
      </c>
      <c r="B658" s="2" t="s">
        <v>281</v>
      </c>
      <c r="C658" s="2">
        <v>81</v>
      </c>
    </row>
    <row r="659" spans="1:3" x14ac:dyDescent="0.35">
      <c r="A659" s="2">
        <v>77451</v>
      </c>
      <c r="B659" s="2" t="s">
        <v>282</v>
      </c>
      <c r="C659" s="2">
        <v>81</v>
      </c>
    </row>
    <row r="660" spans="1:3" x14ac:dyDescent="0.35">
      <c r="A660" s="2">
        <v>77651</v>
      </c>
      <c r="B660" s="2" t="s">
        <v>283</v>
      </c>
      <c r="C660" s="2">
        <v>81</v>
      </c>
    </row>
    <row r="661" spans="1:3" x14ac:dyDescent="0.35">
      <c r="A661" s="2">
        <v>77951</v>
      </c>
      <c r="B661" s="2" t="s">
        <v>284</v>
      </c>
      <c r="C661" s="2">
        <v>81</v>
      </c>
    </row>
    <row r="662" spans="1:3" x14ac:dyDescent="0.35">
      <c r="A662" s="2">
        <v>77952</v>
      </c>
      <c r="B662" s="2" t="s">
        <v>285</v>
      </c>
      <c r="C662" s="2">
        <v>81</v>
      </c>
    </row>
    <row r="663" spans="1:3" x14ac:dyDescent="0.35">
      <c r="A663" s="2">
        <v>77998</v>
      </c>
      <c r="B663" s="2" t="s">
        <v>286</v>
      </c>
      <c r="C663" s="2">
        <v>81</v>
      </c>
    </row>
    <row r="664" spans="1:3" x14ac:dyDescent="0.35">
      <c r="A664" s="2">
        <v>81151</v>
      </c>
      <c r="B664" s="2" t="s">
        <v>287</v>
      </c>
      <c r="C664" s="2">
        <v>92</v>
      </c>
    </row>
    <row r="665" spans="1:3" x14ac:dyDescent="0.35">
      <c r="A665" s="2">
        <v>81251</v>
      </c>
      <c r="B665" s="2" t="s">
        <v>288</v>
      </c>
      <c r="C665" s="2">
        <v>92</v>
      </c>
    </row>
    <row r="666" spans="1:3" x14ac:dyDescent="0.35">
      <c r="A666" s="2">
        <v>81554</v>
      </c>
      <c r="B666" s="2" t="s">
        <v>289</v>
      </c>
      <c r="C666" s="2">
        <v>92</v>
      </c>
    </row>
    <row r="667" spans="1:3" x14ac:dyDescent="0.35">
      <c r="A667" s="2">
        <v>81651</v>
      </c>
      <c r="B667" s="2" t="s">
        <v>290</v>
      </c>
      <c r="C667" s="2">
        <v>92</v>
      </c>
    </row>
    <row r="668" spans="1:3" x14ac:dyDescent="0.35">
      <c r="A668" s="2">
        <v>81751</v>
      </c>
      <c r="B668" s="2" t="s">
        <v>291</v>
      </c>
      <c r="C668" s="2">
        <v>92</v>
      </c>
    </row>
    <row r="669" spans="1:3" x14ac:dyDescent="0.35">
      <c r="A669" s="2">
        <v>81954</v>
      </c>
      <c r="B669" s="2" t="s">
        <v>292</v>
      </c>
      <c r="C669" s="2">
        <v>92</v>
      </c>
    </row>
    <row r="670" spans="1:3" x14ac:dyDescent="0.35">
      <c r="A670" s="2">
        <v>82051</v>
      </c>
      <c r="B670" s="2" t="s">
        <v>293</v>
      </c>
      <c r="C670" s="2">
        <v>92</v>
      </c>
    </row>
    <row r="671" spans="1:3" x14ac:dyDescent="0.35">
      <c r="A671" s="2">
        <v>84151</v>
      </c>
      <c r="B671" s="2" t="s">
        <v>294</v>
      </c>
      <c r="C671" s="2">
        <v>92</v>
      </c>
    </row>
    <row r="672" spans="1:3" x14ac:dyDescent="0.35">
      <c r="A672" s="2">
        <v>84154</v>
      </c>
      <c r="B672" s="2" t="s">
        <v>295</v>
      </c>
      <c r="C672" s="2">
        <v>92</v>
      </c>
    </row>
    <row r="673" spans="1:3" x14ac:dyDescent="0.35">
      <c r="A673" s="2">
        <v>84351</v>
      </c>
      <c r="B673" s="2" t="s">
        <v>296</v>
      </c>
      <c r="C673" s="2">
        <v>92</v>
      </c>
    </row>
    <row r="674" spans="1:3" x14ac:dyDescent="0.35">
      <c r="A674" s="2">
        <v>84352</v>
      </c>
      <c r="B674" s="2" t="s">
        <v>297</v>
      </c>
      <c r="C674" s="2">
        <v>92</v>
      </c>
    </row>
    <row r="675" spans="1:3" x14ac:dyDescent="0.35">
      <c r="A675" s="2">
        <v>84353</v>
      </c>
      <c r="B675" s="2" t="s">
        <v>298</v>
      </c>
      <c r="C675" s="2">
        <v>92</v>
      </c>
    </row>
    <row r="676" spans="1:3" x14ac:dyDescent="0.35">
      <c r="A676" s="2">
        <v>84354</v>
      </c>
      <c r="B676" s="2" t="s">
        <v>299</v>
      </c>
      <c r="C676" s="2">
        <v>92</v>
      </c>
    </row>
    <row r="677" spans="1:3" x14ac:dyDescent="0.35">
      <c r="A677" s="2">
        <v>86101</v>
      </c>
      <c r="B677" s="2" t="s">
        <v>300</v>
      </c>
      <c r="C677" s="2">
        <v>62</v>
      </c>
    </row>
    <row r="678" spans="1:3" x14ac:dyDescent="0.35">
      <c r="A678" s="2">
        <v>86151</v>
      </c>
      <c r="B678" s="2" t="s">
        <v>301</v>
      </c>
      <c r="C678" s="2">
        <v>62</v>
      </c>
    </row>
    <row r="679" spans="1:3" x14ac:dyDescent="0.35">
      <c r="A679" s="2">
        <v>86251</v>
      </c>
      <c r="B679" s="2" t="s">
        <v>302</v>
      </c>
      <c r="C679" s="2">
        <v>82</v>
      </c>
    </row>
    <row r="680" spans="1:3" x14ac:dyDescent="0.35">
      <c r="A680" s="2">
        <v>86554</v>
      </c>
      <c r="B680" s="2" t="s">
        <v>303</v>
      </c>
      <c r="C680" s="2">
        <v>82</v>
      </c>
    </row>
    <row r="681" spans="1:3" x14ac:dyDescent="0.35">
      <c r="A681" s="2">
        <v>86651</v>
      </c>
      <c r="B681" s="2" t="s">
        <v>304</v>
      </c>
      <c r="C681" s="2">
        <v>82</v>
      </c>
    </row>
    <row r="682" spans="1:3" x14ac:dyDescent="0.35">
      <c r="A682" s="2">
        <v>86701</v>
      </c>
      <c r="B682" s="2" t="s">
        <v>305</v>
      </c>
      <c r="C682" s="2">
        <v>62</v>
      </c>
    </row>
    <row r="683" spans="1:3" x14ac:dyDescent="0.35">
      <c r="A683" s="2">
        <v>86751</v>
      </c>
      <c r="B683" s="2" t="s">
        <v>306</v>
      </c>
      <c r="C683" s="2">
        <v>82</v>
      </c>
    </row>
    <row r="684" spans="1:3" x14ac:dyDescent="0.35">
      <c r="A684" s="2">
        <v>86954</v>
      </c>
      <c r="B684" s="2" t="s">
        <v>307</v>
      </c>
      <c r="C684" s="2">
        <v>82</v>
      </c>
    </row>
    <row r="685" spans="1:3" x14ac:dyDescent="0.35">
      <c r="A685" s="2">
        <v>87001</v>
      </c>
      <c r="B685" s="2" t="s">
        <v>308</v>
      </c>
      <c r="C685" s="2">
        <v>62</v>
      </c>
    </row>
    <row r="686" spans="1:3" x14ac:dyDescent="0.35">
      <c r="A686" s="2">
        <v>87051</v>
      </c>
      <c r="B686" s="2" t="s">
        <v>309</v>
      </c>
      <c r="C686" s="2">
        <v>82</v>
      </c>
    </row>
    <row r="687" spans="1:3" x14ac:dyDescent="0.35">
      <c r="A687" s="2">
        <v>89101</v>
      </c>
      <c r="B687" s="2" t="s">
        <v>310</v>
      </c>
      <c r="C687" s="2">
        <v>62</v>
      </c>
    </row>
    <row r="688" spans="1:3" x14ac:dyDescent="0.35">
      <c r="A688" s="2">
        <v>89151</v>
      </c>
      <c r="B688" s="2" t="s">
        <v>311</v>
      </c>
      <c r="C688" s="2">
        <v>82</v>
      </c>
    </row>
    <row r="689" spans="1:3" x14ac:dyDescent="0.35">
      <c r="A689" s="2">
        <v>89154</v>
      </c>
      <c r="B689" s="2" t="s">
        <v>312</v>
      </c>
      <c r="C689" s="2">
        <v>82</v>
      </c>
    </row>
    <row r="690" spans="1:3" x14ac:dyDescent="0.35">
      <c r="A690" s="2">
        <v>89301</v>
      </c>
      <c r="B690" s="2" t="s">
        <v>313</v>
      </c>
      <c r="C690" s="2">
        <v>62</v>
      </c>
    </row>
    <row r="691" spans="1:3" x14ac:dyDescent="0.35">
      <c r="A691" s="2">
        <v>89302</v>
      </c>
      <c r="B691" s="2" t="s">
        <v>314</v>
      </c>
      <c r="C691" s="2">
        <v>62</v>
      </c>
    </row>
    <row r="692" spans="1:3" x14ac:dyDescent="0.35">
      <c r="A692" s="2">
        <v>89351</v>
      </c>
      <c r="B692" s="2" t="s">
        <v>315</v>
      </c>
      <c r="C692" s="2">
        <v>82</v>
      </c>
    </row>
    <row r="693" spans="1:3" x14ac:dyDescent="0.35">
      <c r="A693" s="2">
        <v>89352</v>
      </c>
      <c r="B693" s="2" t="s">
        <v>316</v>
      </c>
      <c r="C693" s="2">
        <v>82</v>
      </c>
    </row>
    <row r="694" spans="1:3" x14ac:dyDescent="0.35">
      <c r="A694" s="2">
        <v>89354</v>
      </c>
      <c r="B694" s="2" t="s">
        <v>317</v>
      </c>
      <c r="C694" s="2">
        <v>82</v>
      </c>
    </row>
    <row r="695" spans="1:3" x14ac:dyDescent="0.35">
      <c r="A695" s="2">
        <v>91101</v>
      </c>
      <c r="B695" s="2" t="s">
        <v>318</v>
      </c>
      <c r="C695" s="2" t="s">
        <v>494</v>
      </c>
    </row>
    <row r="696" spans="1:3" x14ac:dyDescent="0.35">
      <c r="A696" s="2">
        <v>91103</v>
      </c>
      <c r="B696" s="2" t="s">
        <v>319</v>
      </c>
      <c r="C696" s="2" t="s">
        <v>494</v>
      </c>
    </row>
    <row r="697" spans="1:3" x14ac:dyDescent="0.35">
      <c r="A697" s="2">
        <v>91104</v>
      </c>
      <c r="B697" s="2" t="s">
        <v>320</v>
      </c>
      <c r="C697" s="2" t="s">
        <v>494</v>
      </c>
    </row>
    <row r="698" spans="1:3" x14ac:dyDescent="0.35">
      <c r="A698" s="2">
        <v>91105</v>
      </c>
      <c r="B698" s="2" t="s">
        <v>321</v>
      </c>
      <c r="C698" s="2" t="s">
        <v>494</v>
      </c>
    </row>
    <row r="699" spans="1:3" x14ac:dyDescent="0.35">
      <c r="A699" s="2">
        <v>91106</v>
      </c>
      <c r="B699" s="2" t="s">
        <v>322</v>
      </c>
      <c r="C699" s="2" t="s">
        <v>494</v>
      </c>
    </row>
    <row r="700" spans="1:3" x14ac:dyDescent="0.35">
      <c r="A700" s="2">
        <v>91151</v>
      </c>
      <c r="B700" s="2" t="s">
        <v>323</v>
      </c>
      <c r="C700" s="2">
        <v>92</v>
      </c>
    </row>
    <row r="701" spans="1:3" x14ac:dyDescent="0.35">
      <c r="A701" s="2">
        <v>91152</v>
      </c>
      <c r="B701" s="2" t="s">
        <v>324</v>
      </c>
      <c r="C701" s="2">
        <v>92</v>
      </c>
    </row>
    <row r="702" spans="1:3" x14ac:dyDescent="0.35">
      <c r="A702" s="2">
        <v>91153</v>
      </c>
      <c r="B702" s="2" t="s">
        <v>325</v>
      </c>
      <c r="C702" s="2">
        <v>92</v>
      </c>
    </row>
    <row r="703" spans="1:3" x14ac:dyDescent="0.35">
      <c r="A703" s="2">
        <v>91154</v>
      </c>
      <c r="B703" s="2" t="s">
        <v>326</v>
      </c>
      <c r="C703" s="2">
        <v>92</v>
      </c>
    </row>
    <row r="704" spans="1:3" x14ac:dyDescent="0.35">
      <c r="A704" s="2">
        <v>91155</v>
      </c>
      <c r="B704" s="2" t="s">
        <v>327</v>
      </c>
      <c r="C704" s="2">
        <v>92</v>
      </c>
    </row>
    <row r="705" spans="1:3" x14ac:dyDescent="0.35">
      <c r="A705" s="2">
        <v>91156</v>
      </c>
      <c r="B705" s="2" t="s">
        <v>328</v>
      </c>
      <c r="C705" s="2">
        <v>92</v>
      </c>
    </row>
    <row r="706" spans="1:3" x14ac:dyDescent="0.35">
      <c r="A706" s="2">
        <v>91157</v>
      </c>
      <c r="B706" s="2" t="s">
        <v>329</v>
      </c>
      <c r="C706" s="2">
        <v>92</v>
      </c>
    </row>
    <row r="707" spans="1:3" x14ac:dyDescent="0.35">
      <c r="A707" s="2">
        <v>91201</v>
      </c>
      <c r="B707" s="2" t="s">
        <v>330</v>
      </c>
      <c r="C707" s="2" t="s">
        <v>494</v>
      </c>
    </row>
    <row r="708" spans="1:3" x14ac:dyDescent="0.35">
      <c r="A708" s="2">
        <v>91251</v>
      </c>
      <c r="B708" s="2" t="s">
        <v>331</v>
      </c>
      <c r="C708" s="2">
        <v>92</v>
      </c>
    </row>
    <row r="709" spans="1:3" x14ac:dyDescent="0.35">
      <c r="A709" s="2">
        <v>91252</v>
      </c>
      <c r="B709" s="2" t="s">
        <v>332</v>
      </c>
      <c r="C709" s="2">
        <v>92</v>
      </c>
    </row>
    <row r="710" spans="1:3" x14ac:dyDescent="0.35">
      <c r="A710" s="2">
        <v>91301</v>
      </c>
      <c r="B710" s="2" t="s">
        <v>334</v>
      </c>
      <c r="C710" s="2" t="s">
        <v>494</v>
      </c>
    </row>
    <row r="711" spans="1:3" x14ac:dyDescent="0.35">
      <c r="A711" s="2">
        <v>91351</v>
      </c>
      <c r="B711" s="2" t="s">
        <v>335</v>
      </c>
      <c r="C711" s="2">
        <v>92</v>
      </c>
    </row>
    <row r="712" spans="1:3" x14ac:dyDescent="0.35">
      <c r="A712" s="2">
        <v>91352</v>
      </c>
      <c r="B712" s="2" t="s">
        <v>336</v>
      </c>
      <c r="C712" s="2">
        <v>92</v>
      </c>
    </row>
    <row r="713" spans="1:3" x14ac:dyDescent="0.35">
      <c r="A713" s="2">
        <v>91801</v>
      </c>
      <c r="B713" s="2" t="s">
        <v>337</v>
      </c>
      <c r="C713" s="2" t="s">
        <v>494</v>
      </c>
    </row>
    <row r="714" spans="1:3" x14ac:dyDescent="0.35">
      <c r="A714" s="2">
        <v>95101</v>
      </c>
      <c r="B714" s="2" t="s">
        <v>338</v>
      </c>
      <c r="C714" s="2">
        <v>66</v>
      </c>
    </row>
    <row r="715" spans="1:3" x14ac:dyDescent="0.35">
      <c r="A715" s="2">
        <v>95251</v>
      </c>
      <c r="B715" s="2" t="s">
        <v>339</v>
      </c>
      <c r="C715" s="2">
        <v>86</v>
      </c>
    </row>
    <row r="716" spans="1:3" x14ac:dyDescent="0.35">
      <c r="A716" s="2">
        <v>95401</v>
      </c>
      <c r="B716" s="2" t="s">
        <v>340</v>
      </c>
      <c r="C716" s="2">
        <v>78</v>
      </c>
    </row>
    <row r="717" spans="1:3" x14ac:dyDescent="0.35">
      <c r="A717" s="2">
        <v>95501</v>
      </c>
      <c r="B717" s="2" t="s">
        <v>341</v>
      </c>
      <c r="C717" s="2">
        <v>78</v>
      </c>
    </row>
    <row r="718" spans="1:3" x14ac:dyDescent="0.35">
      <c r="A718" s="2">
        <v>95551</v>
      </c>
      <c r="B718" s="2" t="s">
        <v>341</v>
      </c>
      <c r="C718" s="2">
        <v>98</v>
      </c>
    </row>
    <row r="719" spans="1:3" x14ac:dyDescent="0.35">
      <c r="A719" s="2">
        <v>95651</v>
      </c>
      <c r="B719" s="2" t="s">
        <v>342</v>
      </c>
      <c r="C719" s="2">
        <v>98</v>
      </c>
    </row>
    <row r="720" spans="1:3" x14ac:dyDescent="0.35">
      <c r="A720" s="2">
        <v>95701</v>
      </c>
      <c r="B720" s="2" t="s">
        <v>343</v>
      </c>
      <c r="C720" s="2">
        <v>78</v>
      </c>
    </row>
    <row r="721" spans="1:3" x14ac:dyDescent="0.35">
      <c r="A721" s="2">
        <v>95801</v>
      </c>
      <c r="B721" s="2" t="s">
        <v>344</v>
      </c>
      <c r="C721" s="2">
        <v>78</v>
      </c>
    </row>
    <row r="722" spans="1:3" x14ac:dyDescent="0.35">
      <c r="A722" s="2">
        <v>96151</v>
      </c>
      <c r="B722" s="2" t="s">
        <v>345</v>
      </c>
      <c r="C722" s="2">
        <v>82</v>
      </c>
    </row>
    <row r="723" spans="1:3" x14ac:dyDescent="0.35">
      <c r="A723" s="2">
        <v>96153</v>
      </c>
      <c r="B723" s="2" t="s">
        <v>346</v>
      </c>
      <c r="C723" s="2">
        <v>82</v>
      </c>
    </row>
    <row r="724" spans="1:3" x14ac:dyDescent="0.35">
      <c r="A724" s="2">
        <v>96154</v>
      </c>
      <c r="B724" s="2" t="s">
        <v>347</v>
      </c>
      <c r="C724" s="2">
        <v>82</v>
      </c>
    </row>
    <row r="725" spans="1:3" x14ac:dyDescent="0.35">
      <c r="A725" s="2">
        <v>96155</v>
      </c>
      <c r="B725" s="2" t="s">
        <v>348</v>
      </c>
      <c r="C725" s="2">
        <v>82</v>
      </c>
    </row>
    <row r="726" spans="1:3" x14ac:dyDescent="0.35">
      <c r="A726" s="2">
        <v>96156</v>
      </c>
      <c r="B726" s="2" t="s">
        <v>349</v>
      </c>
      <c r="C726" s="2">
        <v>82</v>
      </c>
    </row>
    <row r="727" spans="1:3" x14ac:dyDescent="0.35">
      <c r="A727" s="2">
        <v>96251</v>
      </c>
      <c r="B727" s="2" t="s">
        <v>350</v>
      </c>
      <c r="C727" s="2">
        <v>82</v>
      </c>
    </row>
    <row r="728" spans="1:3" x14ac:dyDescent="0.35">
      <c r="A728" s="2">
        <v>96351</v>
      </c>
      <c r="B728" s="2" t="s">
        <v>351</v>
      </c>
      <c r="C728" s="2">
        <v>82</v>
      </c>
    </row>
    <row r="729" spans="1:3" x14ac:dyDescent="0.35">
      <c r="A729" s="2">
        <v>96801</v>
      </c>
      <c r="B729" s="2" t="s">
        <v>352</v>
      </c>
      <c r="C729" s="2">
        <v>62</v>
      </c>
    </row>
    <row r="730" spans="1:3" x14ac:dyDescent="0.35">
      <c r="A730" s="2">
        <v>99101</v>
      </c>
      <c r="B730" s="2" t="s">
        <v>353</v>
      </c>
      <c r="C730" s="2">
        <v>76</v>
      </c>
    </row>
    <row r="731" spans="1:3" x14ac:dyDescent="0.35">
      <c r="A731" s="2">
        <v>99251</v>
      </c>
      <c r="B731" s="2" t="s">
        <v>354</v>
      </c>
      <c r="C731" s="2">
        <v>96</v>
      </c>
    </row>
    <row r="732" spans="1:3" x14ac:dyDescent="0.35">
      <c r="A732" s="2">
        <v>99401</v>
      </c>
      <c r="B732" s="2" t="s">
        <v>355</v>
      </c>
      <c r="C732" s="2">
        <v>68</v>
      </c>
    </row>
    <row r="733" spans="1:3" x14ac:dyDescent="0.35">
      <c r="A733" s="2">
        <v>99551</v>
      </c>
      <c r="B733" s="2" t="s">
        <v>356</v>
      </c>
      <c r="C733" s="2">
        <v>88</v>
      </c>
    </row>
    <row r="734" spans="1:3" x14ac:dyDescent="0.35">
      <c r="A734" s="2">
        <v>99601</v>
      </c>
      <c r="B734" s="2" t="s">
        <v>342</v>
      </c>
      <c r="C734" s="2">
        <v>68</v>
      </c>
    </row>
    <row r="735" spans="1:3" x14ac:dyDescent="0.35">
      <c r="A735" s="2">
        <v>99751</v>
      </c>
      <c r="B735" s="2" t="s">
        <v>343</v>
      </c>
      <c r="C735" s="2">
        <v>88</v>
      </c>
    </row>
    <row r="736" spans="1:3" x14ac:dyDescent="0.35">
      <c r="A736" s="2">
        <v>99801</v>
      </c>
      <c r="B736" s="2" t="s">
        <v>357</v>
      </c>
      <c r="C736" s="2">
        <v>68</v>
      </c>
    </row>
    <row r="737" spans="1:3" x14ac:dyDescent="0.35">
      <c r="A737" s="2">
        <v>99802</v>
      </c>
      <c r="B737" s="2" t="s">
        <v>358</v>
      </c>
      <c r="C737" s="2">
        <v>68</v>
      </c>
    </row>
    <row r="738" spans="1:3" x14ac:dyDescent="0.35">
      <c r="A738" s="2">
        <v>14008</v>
      </c>
      <c r="B738" s="2" t="s">
        <v>359</v>
      </c>
      <c r="C738" s="2">
        <v>71</v>
      </c>
    </row>
    <row r="739" spans="1:3" x14ac:dyDescent="0.35">
      <c r="A739" s="2">
        <v>91158</v>
      </c>
      <c r="B739" s="2" t="s">
        <v>360</v>
      </c>
      <c r="C739" s="2">
        <v>92</v>
      </c>
    </row>
  </sheetData>
  <sheetProtection password="CFCF" sheet="1" objects="1" scenarios="1"/>
  <phoneticPr fontId="0" type="noConversion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Jurdoc" ma:contentTypeID="0x010100AF8FFE35AADB574A956AB2FBEF841F1600892F220FD5D600469C422D4B3D19A145" ma:contentTypeVersion="10" ma:contentTypeDescription="" ma:contentTypeScope="" ma:versionID="cbf190cec4983decf0c70b6f826b1d3c">
  <xsd:schema xmlns:xsd="http://www.w3.org/2001/XMLSchema" xmlns:xs="http://www.w3.org/2001/XMLSchema" xmlns:p="http://schemas.microsoft.com/office/2006/metadata/properties" xmlns:ns1="http://schemas.microsoft.com/sharepoint/v3" xmlns:ns2="d6e05fb4-4ff7-45e7-9d0d-b9f3e278ffe2" targetNamespace="http://schemas.microsoft.com/office/2006/metadata/properties" ma:root="true" ma:fieldsID="49fcaea13e010105e4c85ee3422873c9" ns1:_="" ns2:_="">
    <xsd:import namespace="http://schemas.microsoft.com/sharepoint/v3"/>
    <xsd:import namespace="d6e05fb4-4ff7-45e7-9d0d-b9f3e278ffe2"/>
    <xsd:element name="properties">
      <xsd:complexType>
        <xsd:sequence>
          <xsd:element name="documentManagement">
            <xsd:complexType>
              <xsd:all>
                <xsd:element ref="ns2:Catégorie" minOccurs="0"/>
                <xsd:element ref="ns2:Collaborateur" minOccurs="0"/>
                <xsd:element ref="ns2:sous-classement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1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2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3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4" nillable="true" ma:displayName="E-Mail From" ma:hidden="true" ma:internalName="EmailFrom">
      <xsd:simpleType>
        <xsd:restriction base="dms:Text"/>
      </xsd:simpleType>
    </xsd:element>
    <xsd:element name="EmailSubject" ma:index="15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05fb4-4ff7-45e7-9d0d-b9f3e278ffe2" elementFormDefault="qualified">
    <xsd:import namespace="http://schemas.microsoft.com/office/2006/documentManagement/types"/>
    <xsd:import namespace="http://schemas.microsoft.com/office/infopath/2007/PartnerControls"/>
    <xsd:element name="Catégorie" ma:index="8" nillable="true" ma:displayName="Catégorie - Categorie" ma:description="classification documents service juridique SC" ma:format="RadioButtons" ma:internalName="Cat_x00e9_gorie">
      <xsd:simpleType>
        <xsd:restriction base="dms:Choice">
          <xsd:enumeration value="Inspection - Inspectie"/>
          <xsd:enumeration value="Tutelle - Toezicht"/>
          <xsd:enumeration value="Avis juridique - Juridisch advies"/>
          <xsd:enumeration value="Projet réglementaire - Ontwerptekst"/>
          <xsd:enumeration value="Contentieux - Geschillen"/>
          <xsd:enumeration value="Question parlemenaire - Parlementaire Vraag"/>
          <xsd:enumeration value="Réforme - Hervorming"/>
        </xsd:restriction>
      </xsd:simpleType>
    </xsd:element>
    <xsd:element name="Collaborateur" ma:index="9" nillable="true" ma:displayName="Collaborateur - Dossierbehandelaar" ma:description="collaborateur en charge du dossier&#10;Dossierbehandelaar" ma:format="Dropdown" ma:internalName="Collaborateur">
      <xsd:simpleType>
        <xsd:restriction base="dms:Choice">
          <xsd:enumeration value="Bouckaert Joris"/>
          <xsd:enumeration value="Brisaert Ivo"/>
          <xsd:enumeration value="Callaerts Jurgen"/>
          <xsd:enumeration value="Claeys Mie-Katrien"/>
          <xsd:enumeration value="Coucke Sophie"/>
          <xsd:enumeration value="De schryver Sophie"/>
          <xsd:enumeration value="Heylen Peggy"/>
          <xsd:enumeration value="Heylenbosch Marc"/>
          <xsd:enumeration value="Lobet Sophie"/>
          <xsd:enumeration value="Simon Philippe"/>
          <xsd:enumeration value="Sran Vran"/>
          <xsd:enumeration value="Strobbe Eveline"/>
          <xsd:enumeration value="Trasschaert Heidi"/>
          <xsd:enumeration value="Turlot Vincent"/>
          <xsd:enumeration value="Wailliez Hugues"/>
          <xsd:enumeration value="Robiette Isabelle"/>
          <xsd:enumeration value="Tiels Jeannine"/>
        </xsd:restriction>
      </xsd:simpleType>
    </xsd:element>
    <xsd:element name="sous-classement" ma:index="10" nillable="true" ma:displayName="sous-classement" ma:description="Commune - Gemeente" ma:format="Dropdown" ma:internalName="sous_x002d_classement">
      <xsd:simpleType>
        <xsd:union memberTypes="dms:Text">
          <xsd:simpleType>
            <xsd:restriction base="dms:Choice">
              <xsd:enumeration value="Aalst"/>
              <xsd:enumeration value="Aalter"/>
              <xsd:enumeration value="Aarschot"/>
              <xsd:enumeration value="Amblève"/>
              <xsd:enumeration value="Andenne"/>
              <xsd:enumeration value="Antoing"/>
              <xsd:enumeration value="Antwerpen"/>
              <xsd:enumeration value="Anzegem"/>
              <xsd:enumeration value="Ardooie"/>
              <xsd:enumeration value="Arendonk"/>
              <xsd:enumeration value="Arlon"/>
              <xsd:enumeration value="Asse"/>
              <xsd:enumeration value="Assenede"/>
              <xsd:enumeration value="Ath"/>
              <xsd:enumeration value="Aubange"/>
              <xsd:enumeration value="Avelgem"/>
              <xsd:enumeration value="Aywaille"/>
              <xsd:enumeration value="Baarle-Hertog"/>
              <xsd:enumeration value="Balen"/>
              <xsd:enumeration value="Bastogne"/>
              <xsd:enumeration value="Beaumont"/>
              <xsd:enumeration value="Beauraing"/>
              <xsd:enumeration value="Beerse"/>
              <xsd:enumeration value="Beloeil"/>
              <xsd:enumeration value="Beringen"/>
              <xsd:enumeration value="Berlaar"/>
              <xsd:enumeration value="Berlare"/>
              <xsd:enumeration value="Bernissart"/>
              <xsd:enumeration value="Bertrix"/>
              <xsd:enumeration value="Beveren"/>
              <xsd:enumeration value="Bilzen"/>
              <xsd:enumeration value="Binche"/>
              <xsd:enumeration value="Blankenberge"/>
              <xsd:enumeration value="Boom"/>
              <xsd:enumeration value="Bornem"/>
              <xsd:enumeration value="Borsbeek"/>
              <xsd:enumeration value="Bouillon"/>
              <xsd:enumeration value="Braine-l'Alleud"/>
              <xsd:enumeration value="Braine-Le-Comte"/>
              <xsd:enumeration value="Brakel"/>
              <xsd:enumeration value="Brasschaat"/>
              <xsd:enumeration value="Brecht"/>
              <xsd:enumeration value="Bree"/>
              <xsd:enumeration value="Brugge"/>
              <xsd:enumeration value="Brussel-Bruxelles"/>
              <xsd:enumeration value="Buggenhout"/>
              <xsd:enumeration value="Bullange"/>
              <xsd:enumeration value="Burg-Reuland"/>
              <xsd:enumeration value="Charleroi"/>
              <xsd:enumeration value="Chièvres"/>
              <xsd:enumeration value="Chimay"/>
              <xsd:enumeration value="Ciney"/>
              <xsd:enumeration value="Comines-Warneton"/>
              <xsd:enumeration value="Couvin"/>
              <xsd:enumeration value="De Haan"/>
              <xsd:enumeration value="De Panne"/>
              <xsd:enumeration value="Deerlijk"/>
              <xsd:enumeration value="Deinze"/>
              <xsd:enumeration value="Denderleeuw"/>
              <xsd:enumeration value="Dendermonde"/>
              <xsd:enumeration value="Diest"/>
              <xsd:enumeration value="Diksmuide"/>
              <xsd:enumeration value="Dinant"/>
              <xsd:enumeration value="Dour"/>
              <xsd:enumeration value="Duffel"/>
              <xsd:enumeration value="Edegem"/>
              <xsd:enumeration value="Eeklo"/>
              <xsd:enumeration value="Eghezée"/>
              <xsd:enumeration value="Enghien"/>
              <xsd:enumeration value="Erezée"/>
              <xsd:enumeration value="Essen"/>
              <xsd:enumeration value="Etalle"/>
              <xsd:enumeration value="Eupen"/>
              <xsd:enumeration value="Flémalle"/>
              <xsd:enumeration value="Fleurus"/>
              <xsd:enumeration value="Florennes"/>
              <xsd:enumeration value="Fosses-La-Ville"/>
              <xsd:enumeration value="Gavere"/>
              <xsd:enumeration value="Gedinne"/>
              <xsd:enumeration value="Geel"/>
              <xsd:enumeration value="Gembloux"/>
              <xsd:enumeration value="Genk"/>
              <xsd:enumeration value="Gent"/>
              <xsd:enumeration value="Geraardsbergen"/>
              <xsd:enumeration value="Gistel"/>
              <xsd:enumeration value="Grobbendonk"/>
              <xsd:enumeration value="Halle"/>
              <xsd:enumeration value="Hamme"/>
              <xsd:enumeration value="Hamoir"/>
              <xsd:enumeration value="Hannut"/>
              <xsd:enumeration value="Harelbeke"/>
              <xsd:enumeration value="Hasselt"/>
              <xsd:enumeration value="Heist-op-den-Berg"/>
              <xsd:enumeration value="Hemiksem"/>
              <xsd:enumeration value="Herentals"/>
              <xsd:enumeration value="Herenthout"/>
              <xsd:enumeration value="Herve"/>
              <xsd:enumeration value="Herzele"/>
              <xsd:enumeration value="Heusden-Zolder"/>
              <xsd:enumeration value="Heuvelland"/>
              <xsd:enumeration value="Hoeselt"/>
              <xsd:enumeration value="Hooglede"/>
              <xsd:enumeration value="Hoogstraten"/>
              <xsd:enumeration value="Houffalize"/>
              <xsd:enumeration value="Houthulst"/>
              <xsd:enumeration value="Huy"/>
              <xsd:enumeration value="Ieper"/>
              <xsd:enumeration value="Ingelmunster"/>
              <xsd:enumeration value="Izegem"/>
              <xsd:enumeration value="Jodoigne"/>
              <xsd:enumeration value="Kalmthout"/>
              <xsd:enumeration value="Kapellen"/>
              <xsd:enumeration value="Kaprijke"/>
              <xsd:enumeration value="Kasterlee"/>
              <xsd:enumeration value="Kluisbergen"/>
              <xsd:enumeration value="Knokke-Heist"/>
              <xsd:enumeration value="Koekelare"/>
              <xsd:enumeration value="Koksijde"/>
              <xsd:enumeration value="Kontich"/>
              <xsd:enumeration value="Kortemark"/>
              <xsd:enumeration value="Kortrijk"/>
              <xsd:enumeration value="Kruibeke"/>
              <xsd:enumeration value="Kruishoutem"/>
              <xsd:enumeration value="Kuurne"/>
              <xsd:enumeration value="La Calamine"/>
              <xsd:enumeration value="La Louvière"/>
              <xsd:enumeration value="Landen"/>
              <xsd:enumeration value="Langemark-Poelkapelle"/>
              <xsd:enumeration value="Lebbeke"/>
              <xsd:enumeration value="Lede"/>
              <xsd:enumeration value="Ledegem"/>
              <xsd:enumeration value="Lendelede"/>
              <xsd:enumeration value="Lennik"/>
              <xsd:enumeration value="Leopoldsburg"/>
              <xsd:enumeration value="Lessines"/>
              <xsd:enumeration value="Leuven"/>
              <xsd:enumeration value="Leuze-en-Hainaut"/>
              <xsd:enumeration value="Lichtervelde"/>
              <xsd:enumeration value="Liège"/>
              <xsd:enumeration value="Lier"/>
              <xsd:enumeration value="Limbourg"/>
              <xsd:enumeration value="Lochristi"/>
              <xsd:enumeration value="Lokeren"/>
              <xsd:enumeration value="Lommel"/>
              <xsd:enumeration value="Londerzeel"/>
              <xsd:enumeration value="Lontzen-Herbesthal"/>
              <xsd:enumeration value="Lo-Reninge"/>
              <xsd:enumeration value="Maaseik"/>
              <xsd:enumeration value="Maasmechelen"/>
              <xsd:enumeration value="Maldegem"/>
              <xsd:enumeration value="Malle"/>
              <xsd:enumeration value="Malmedy"/>
              <xsd:enumeration value="Marche-en-Famenne"/>
              <xsd:enumeration value="Mechelen"/>
              <xsd:enumeration value="Melle"/>
              <xsd:enumeration value="Menen"/>
              <xsd:enumeration value="Merelbeke"/>
              <xsd:enumeration value="Merksplas"/>
              <xsd:enumeration value="Mesen"/>
              <xsd:enumeration value="Meulebeke"/>
              <xsd:enumeration value="Middelkerke"/>
              <xsd:enumeration value="Mol"/>
              <xsd:enumeration value="Mons"/>
              <xsd:enumeration value="Moorslede"/>
              <xsd:enumeration value="Mouscron"/>
              <xsd:enumeration value="Namur"/>
              <xsd:enumeration value="Neufchâteau"/>
              <xsd:enumeration value="Nevele"/>
              <xsd:enumeration value="Niel"/>
              <xsd:enumeration value="Nieuwpoort"/>
              <xsd:enumeration value="Nijlen"/>
              <xsd:enumeration value="Ninove"/>
              <xsd:enumeration value="Nivelles"/>
              <xsd:enumeration value="Oostende"/>
              <xsd:enumeration value="Oostkamp"/>
              <xsd:enumeration value="Opwijk"/>
              <xsd:enumeration value="Oudenaarde"/>
              <xsd:enumeration value="Overijse"/>
              <xsd:enumeration value="Paliseul"/>
              <xsd:enumeration value="Pépinster"/>
              <xsd:enumeration value="Péruwelz"/>
              <xsd:enumeration value="Philippeville"/>
              <xsd:enumeration value="Pittem"/>
              <xsd:enumeration value="Plombières"/>
              <xsd:enumeration value="Poperinge"/>
              <xsd:enumeration value="Putte"/>
              <xsd:enumeration value="Puurs"/>
              <xsd:enumeration value="Quiévrain"/>
              <xsd:enumeration value="Ravels"/>
              <xsd:enumeration value="Rijkevorsel"/>
              <xsd:enumeration value="Rochefort"/>
              <xsd:enumeration value="Roeselare"/>
              <xsd:enumeration value="Ronse"/>
              <xsd:enumeration value="Ruiselede"/>
              <xsd:enumeration value="Saint-Ghislain"/>
              <xsd:enumeration value="Saint-Hubert"/>
              <xsd:enumeration value="Saint-Vith"/>
              <xsd:enumeration value="Sambreville"/>
              <xsd:enumeration value="Scherpenheuvel-Zichem"/>
              <xsd:enumeration value="Schoten"/>
              <xsd:enumeration value="Sint-Gillis-Waas"/>
              <xsd:enumeration value="Sint-Niklaas"/>
              <xsd:enumeration value="Sint-Truiden"/>
              <xsd:enumeration value="Soignies"/>
              <xsd:enumeration value="Spa"/>
              <xsd:enumeration value="Staden"/>
              <xsd:enumeration value="Stavelot"/>
              <xsd:enumeration value="Stekene"/>
              <xsd:enumeration value="Temse"/>
              <xsd:enumeration value="Theux"/>
              <xsd:enumeration value="Thuin"/>
              <xsd:enumeration value="Tielt"/>
              <xsd:enumeration value="Tienen"/>
              <xsd:enumeration value="Tongeren"/>
              <xsd:enumeration value="Torhout"/>
              <xsd:enumeration value="Tournai"/>
              <xsd:enumeration value="Tubize"/>
              <xsd:enumeration value="Turnhout"/>
              <xsd:enumeration value="Verviers"/>
              <xsd:enumeration value="Veurne"/>
              <xsd:enumeration value="Vielsalm"/>
              <xsd:enumeration value="Vilvoorde"/>
              <xsd:enumeration value="Virton"/>
              <xsd:enumeration value="Vosselaar"/>
              <xsd:enumeration value="Vresse-sur-Semois"/>
              <xsd:enumeration value="Waarschoot"/>
              <xsd:enumeration value="Waasmunster"/>
              <xsd:enumeration value="Waimes"/>
              <xsd:enumeration value="Waregem"/>
              <xsd:enumeration value="Waremme"/>
              <xsd:enumeration value="Wavre"/>
              <xsd:enumeration value="Welkenraedt"/>
              <xsd:enumeration value="Wervik"/>
              <xsd:enumeration value="Westerlo"/>
              <xsd:enumeration value="Wetteren"/>
              <xsd:enumeration value="Wevelgem"/>
              <xsd:enumeration value="Wichelen"/>
              <xsd:enumeration value="Willebroek"/>
              <xsd:enumeration value="Wingene"/>
              <xsd:enumeration value="Wommelgem"/>
              <xsd:enumeration value="Wuustwezel"/>
              <xsd:enumeration value="Yvoir"/>
              <xsd:enumeration value="Zandhoven"/>
              <xsd:enumeration value="Zaventem"/>
              <xsd:enumeration value="Zele"/>
              <xsd:enumeration value="Zelzate"/>
              <xsd:enumeration value="Zoersel"/>
              <xsd:enumeration value="Zomergem"/>
              <xsd:enumeration value="Zonnebeke"/>
              <xsd:enumeration value="Zottegem"/>
              <xsd:enumeration value="Zwevegem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llaborateur xmlns="d6e05fb4-4ff7-45e7-9d0d-b9f3e278ffe2" xsi:nil="true"/>
    <EmailTo xmlns="http://schemas.microsoft.com/sharepoint/v3" xsi:nil="true"/>
    <EmailSender xmlns="http://schemas.microsoft.com/sharepoint/v3" xsi:nil="true"/>
    <EmailFrom xmlns="http://schemas.microsoft.com/sharepoint/v3" xsi:nil="true"/>
    <EmailSubject xmlns="http://schemas.microsoft.com/sharepoint/v3" xsi:nil="true"/>
    <sous-classement xmlns="d6e05fb4-4ff7-45e7-9d0d-b9f3e278ffe2" xsi:nil="true"/>
    <Catégorie xmlns="d6e05fb4-4ff7-45e7-9d0d-b9f3e278ffe2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35CA464-4AFA-4126-B6D7-D441162A0D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609A87-6780-461F-803B-D2857B0716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6e05fb4-4ff7-45e7-9d0d-b9f3e278ff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55A4D0-5588-4EBC-811B-FB62A0A10A8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3A55EB-FE20-4657-B9FA-AE2034F1F6F0}">
  <ds:schemaRefs>
    <ds:schemaRef ds:uri="http://www.w3.org/XML/1998/namespace"/>
    <ds:schemaRef ds:uri="d6e05fb4-4ff7-45e7-9d0d-b9f3e278ffe2"/>
    <ds:schemaRef ds:uri="http://schemas.microsoft.com/office/infopath/2007/PartnerControls"/>
    <ds:schemaRef ds:uri="http://schemas.microsoft.com/sharepoint/v3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Vbld</vt:lpstr>
      <vt:lpstr>AlgGeg</vt:lpstr>
      <vt:lpstr>OntvKrediet</vt:lpstr>
      <vt:lpstr>UitgKrediet</vt:lpstr>
      <vt:lpstr>OverzTab</vt:lpstr>
      <vt:lpstr>BezGrens</vt:lpstr>
      <vt:lpstr>EC</vt:lpstr>
      <vt:lpstr>EcGr</vt:lpstr>
      <vt:lpstr>Jaren</vt:lpstr>
      <vt:lpstr>JN</vt:lpstr>
      <vt:lpstr>OmEC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Begrotingen politiezones</dc:subject>
  <dc:creator>Deloitte</dc:creator>
  <dc:description>Ontwikkeld in opdracht van de FOD Binnenlandse Zaken_x000d_
1ste Revisie Deloitte op 25/5/2007</dc:description>
  <cp:lastModifiedBy>Wauthier Françoise</cp:lastModifiedBy>
  <cp:lastPrinted>2016-07-11T13:38:59Z</cp:lastPrinted>
  <dcterms:created xsi:type="dcterms:W3CDTF">2003-12-17T18:35:22Z</dcterms:created>
  <dcterms:modified xsi:type="dcterms:W3CDTF">2020-07-07T08:01:04Z</dcterms:modified>
</cp:coreProperties>
</file>